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9345" tabRatio="544" activeTab="0"/>
  </bookViews>
  <sheets>
    <sheet name="Enti vigilati art.22lett a" sheetId="1" r:id="rId1"/>
    <sheet name="Foglio1" sheetId="2" r:id="rId2"/>
  </sheets>
  <definedNames>
    <definedName name="_xlnm.Print_Area" localSheetId="0">'Enti vigilati art.22lett a'!$B$1:$L$57</definedName>
    <definedName name="_xlnm.Print_Titles" localSheetId="0">'Enti vigilati art.22lett a'!$1:$7</definedName>
  </definedNames>
  <calcPr fullCalcOnLoad="1"/>
</workbook>
</file>

<file path=xl/sharedStrings.xml><?xml version="1.0" encoding="utf-8"?>
<sst xmlns="http://schemas.openxmlformats.org/spreadsheetml/2006/main" count="265" uniqueCount="148">
  <si>
    <t>DATA INIZIO IMPEGNO</t>
  </si>
  <si>
    <t>DATA FINE IMPEGNO</t>
  </si>
  <si>
    <t>RAGIONE SOCIALE</t>
  </si>
  <si>
    <t>FUNZIONI ATTRIBUITE E ATTIVITA' SVOLTE IN FAVORE DELL'AMMINISTRAZIONE O ATTIVITA' DI SERVIZIO PUBBLICO AFFIDATE</t>
  </si>
  <si>
    <t>RISULTATO DI BILANCIO 2014</t>
  </si>
  <si>
    <t>RISULTATO DI BILANCIO 2015</t>
  </si>
  <si>
    <t xml:space="preserve"> </t>
  </si>
  <si>
    <t xml:space="preserve">CLASSIFICAZIONE AI FINI DETERMINAZIONE ANAC N°8 / 2015 </t>
  </si>
  <si>
    <t>Enti vigilati DLgs 33/2013 art.22lett a</t>
  </si>
  <si>
    <t>INDIRIZZO WEB (collegamento con il sito istituzionale ove sono pubblicati i dati relativi ai componenti degli organi di indirizzo politico e ai soggetti titolari di incarichi dirigenziali, di collaborazione o consulenza)</t>
  </si>
  <si>
    <t>DIREZIONE COMPETENTE</t>
  </si>
  <si>
    <t>non definita</t>
  </si>
  <si>
    <t xml:space="preserve">Ai sensi dell’art. 2 della L.R. n. 21 del 23 luglio 2001, ad AGREA sono attribuite le funzioni di organismo pagatore per la Regione Emilia Romagna di aiuti, contributi e premi comunitari previsti dalla normativa dell’Unione Europea e finanziati dal FEASR e FEAGA. L’Agenzia è garante nei confronti dell’Unione Europea degli adempimenti connessi allo svolgimento di tutte le predette procedure di erogazione e provvede a: emanare  il nulla osta all’erogazione degli importi oggetto di autorizzazione da parte di Regione, Province e Comunità montane; eseguire i pagamenti; contabilizzare i pagamenti. Ad Agrea è affidata altresì la funzione di esecuzione di ulteriori pagamenti e relativa specifica contabilizzazione come da specifiche convenzioni. </t>
  </si>
  <si>
    <t>Consorzio fitosanitario provinciale di Modena</t>
  </si>
  <si>
    <t>Ai sensi dell’art. 2 della L.R. n. 16 del 22 maggio 1996, così come sostituito dall’art. 1 della L.R. n. 9 del 15 luglio 2011, il Consorzio svolge attività di : - divulgazione delle norme tecniche per la difesa dalle malattie delle piante, organizzazione e vigilanza sulle operazioni di difesa adottate dai consorziati, comprese le iniziative intese a ridurre l’impatto ambientale ad esse connesso ; - esecuzione diretta delle operazioni di lotta obbligatoria in sostituzione di eventuali soggetti inadempienti e ritardatari ed a loro spese ; - sperimentazione di campo e attività dimostrative finalizzate alla diffusione della difesa fitosanitaria ,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</si>
  <si>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Consorzio fitosanitario provinciale di Parma</t>
  </si>
  <si>
    <t>Consorzio fitosanitario provinciale di Piacenza</t>
  </si>
  <si>
    <t>Consorzio fitosanitario provinciale di Reggio Emilia</t>
  </si>
  <si>
    <t>Agricoltura</t>
  </si>
  <si>
    <t>continua</t>
  </si>
  <si>
    <t>Compito primario delle aziende sanitarie locali è quello di assicurare i livelli essenziali di assistenza previsti dal piano sanitario nazionale e regionale. Inoltre, alle aziende sanitarie locali compete l’erogazione di servizi e prestazioni contemplati dai livelli aggiuntivi di assistenza previsti dai comuni nei piani attuativi locali, nonché delle prestazioni sociosanitarie a elevata integrazione sanitaria</t>
  </si>
  <si>
    <t>AZIENDA USL DI FERRARA</t>
  </si>
  <si>
    <t xml:space="preserve">Compito primario delle aziende sanitarie locali è quello di assicurare i livelli essenziali di assistenza previsti dal piano sanitario nazionale e regionale. Inoltre, alle aziende sanitarie locali compete l.’erogazione di servizi e prestazioni contemplati dai livelli aggiuntivi di assistenza previsti dai comuni nei piani attuativi locali, nonché delle prestazioni sociosanitarie a elevata integrazione sanitaria
</t>
  </si>
  <si>
    <t>AZIENDA USL DI IMOLA</t>
  </si>
  <si>
    <t>AZIENDA USL DI MODENA</t>
  </si>
  <si>
    <t>www.ausl.mo.it</t>
  </si>
  <si>
    <t>AZIENDA USL DI PARMA</t>
  </si>
  <si>
    <t>www.ausl.pr.it</t>
  </si>
  <si>
    <t>AZIENDA USL DI PIACENZA</t>
  </si>
  <si>
    <t>AZIENDA USL DI REGGIO EMILIA</t>
  </si>
  <si>
    <t>AZIENDA USL DI BOLOGNA</t>
  </si>
  <si>
    <t>AZIENDA OSPEDALIERO-UNIVERSITARIA DI PARMA</t>
  </si>
  <si>
    <t xml:space="preserve">Le Aziende ospedaliero-universitarie garantiscono la collaborazione tra Servizio sanitario regionale e Università e costituiscono, per le Università, le aziende di riferimento per le attività assistenziali essenziali allo svolgimento delle funzioni istituzionali di didattica e di ricerca delle Facoltà di Medicina; 
</t>
  </si>
  <si>
    <t>AZIENDA OSPEDALIERA – IRCCS DI REGGIO EMILIA</t>
  </si>
  <si>
    <t>AZIENDA OSPEDALIERO - UNIVERSITARIA DI MODENA</t>
  </si>
  <si>
    <t>AZIENDA OSPEDALIERO - UNIVERSITARIA DI FERRARA</t>
  </si>
  <si>
    <t>AZIENDA OSPEDALIERO - UNIVERSITARIA DI BOLOGNA</t>
  </si>
  <si>
    <t>IRCCS “ISTITUTO ORTOPEDICO RIZZOLI” DI BOLOGNA</t>
  </si>
  <si>
    <t xml:space="preserve">Gli Istituti di Ricovero e Cura a Carattere Scientifico ('IRCCS' o 'Istituti') aventi sede nel territorio regionale sono parte integrante del Ssr, nel cui ambito svolgono funzioni di alta qualificazione relativamente alle attività assistenziali, di ricerca e di formazione, partecipando altresì al sistema della ricerca nazionale ed internazionale.
</t>
  </si>
  <si>
    <t>Sanita</t>
  </si>
  <si>
    <t>http://intercenter.regione.emilia-romagna.it/trasparenza</t>
  </si>
  <si>
    <t>https://www.auslromagna.it/amministrazione-trasparente</t>
  </si>
  <si>
    <t>http://www.ausl.fe.it/azienda/organizzazione/amministrazione-trasparente</t>
  </si>
  <si>
    <t>http://www.ausl.pc.it/op_trasparenza/home.asp</t>
  </si>
  <si>
    <t>https://www.ausl.bologna.it/amministrazione-trasparente</t>
  </si>
  <si>
    <t>http://pubblico.asmn.re.it/amministrazionetrasparente/default.aspx</t>
  </si>
  <si>
    <t>http://www.ospfe.it/amministrazione-trasparente</t>
  </si>
  <si>
    <t>http://www.aosp.bo.it/content/amministrazione-trasparente</t>
  </si>
  <si>
    <t>http://www.ior.it/il-rizzoli/amministrazione-trasparente</t>
  </si>
  <si>
    <t>Attività di protezione civile LR 1/2005</t>
  </si>
  <si>
    <t>http://protezionecivile.regione.emilia-romagna.it/trasparenza</t>
  </si>
  <si>
    <t>Autorita’ dei bacini regionali romagnoli</t>
  </si>
  <si>
    <t>L'ENTE NON E' DOTATO DI UN BILANCIO AUTONOMO</t>
  </si>
  <si>
    <t>Autorita’ di Bacino Interregionale Marecchia e Conca</t>
  </si>
  <si>
    <t xml:space="preserve">Autorità di Bacino interregionale del Fiume Reno </t>
  </si>
  <si>
    <t>Ente di Gestione per i Parchi e la Biodiversità - Delta del Po</t>
  </si>
  <si>
    <t>Tutela ambientale</t>
  </si>
  <si>
    <t>Ente di Gestione per i parchi e la Biodiversità - Emilia-Centrale</t>
  </si>
  <si>
    <t>http://trasparenza.parchiemiliacentrale.it/L190/sezione/lista</t>
  </si>
  <si>
    <t>Ente di gestione per i Parchi e la biodiversità Emilia Orientale</t>
  </si>
  <si>
    <t>Ente di Gestione per i parchi e la Biodiversità - Emilia-Occidentale</t>
  </si>
  <si>
    <t>Azioni di tutela e conservazione della biodiversità regionale e gestione aree protette e dei siti della rete natura 2000</t>
  </si>
  <si>
    <t>Ente di Gestione per i parchi e la Biodiversità - Romagna</t>
  </si>
  <si>
    <t>Consorzio di Bonifica della Pianura di Ferrara</t>
  </si>
  <si>
    <t>Ente pubblico economico</t>
  </si>
  <si>
    <t>Consorzio della Bonifica Parmense</t>
  </si>
  <si>
    <t>Consorzio di Bonifica di Piacenza</t>
  </si>
  <si>
    <t>Consorzio della Bonifica Renana</t>
  </si>
  <si>
    <t>Consorzio di Bonifica della Romagna</t>
  </si>
  <si>
    <t>Consorzio di Bonifica della Romagna Occidentale</t>
  </si>
  <si>
    <t>Consorzio di Bonifica di secondo grado per il Canale Emiliano Romagnolo</t>
  </si>
  <si>
    <t xml:space="preserve">Prelievo di acqua ad uso irriguo dal fiume Po e dal fiume Reno e la sua consegna ai Consorzi di Bonifica di primo grado per la distribuzione alle aziende agricole.  </t>
  </si>
  <si>
    <t>Consorzio della Bonifica Burana</t>
  </si>
  <si>
    <t>http://www.consorzioburana.it/servizi/Menu/dinamica.aspx?idSezione=616&amp;idArea=18851&amp;idCat=18851&amp;ID=18851&amp;TipoElemento=area</t>
  </si>
  <si>
    <t>Consorzio di Bonifica dell’Emilia Centrale</t>
  </si>
  <si>
    <t>http://www.emiliacentrale.it/consorzio-trasparente/</t>
  </si>
  <si>
    <t xml:space="preserve">Art. 5 L.R. 44/95 istitutiva di ARPA: Funzioni, attività, compiti
L'A.R.P.A. svolge le attività e i compiti di interesse regionale di cui all'art. 1 del D.L. 4 dicembre 1993, n. 496 convertito con modificazioni in legge 21 gennaio 1994, n. 61
a) realizzare, anche in collaborazione con altri organismi ed istituti operanti nel settore, iniziative di ricerca applicata sui fenomeni dell'inquinamento e della meteoclimatologia, dell'ambiente e di rischio per l'ambiente e per i cittadini, sulle forme di tutela degli ecosistemi;
b) elaborare dati ed informazioni di interesse ambientale finalizzati alla prevenzione, anche mediante programmi di divulgazione e formazione tecnico-scientifica, nonché alla redazione di periodiche relazioni sullo stato dell'ambiente dell'Emilia-Romagna;
c) fornire il necessario supporto tecnico-scientifico alla Regione ai fini della elaborazione dei programmi regionali di intervento per la prevenzione e il controllo ambientale degli ambienti di vita;
</t>
  </si>
  <si>
    <t xml:space="preserve">d) garantire, attraverso le proprie strutture, l'esecuzione delle attività analitiche e l'erogazione di ogni altra prestazione in materia di prevenzione e di controllo ambientale Province, dalle Aziende Unità sanitarie locali e da altre Amministrazioni pubbliche per lo svolgimento dei rispettivi compiti di istituto;
e) realizzare e gestire, in collegamento con il sistema informativo dei Dipartimenti di prevenzione delle Aziende Unità sanitarie locali, il sistema informativo regionale sull'ambiente, biologici, chimici e fisici, sulla base degli indirizzi formulati dalla Regione, garantendo il flusso dei dati e delle informazioni alla Regione stessa e al sistema informativo;
f) formulare agli Enti ed organi competenti i pareri tecnici concernenti interventi per la tutela e il recupero dell'ambiente;
</t>
  </si>
  <si>
    <t xml:space="preserve">g) realizzare specifiche campagne di controllo ambientale ed elaborare proposte di bonifica;
h) effettuare il controllo di fattori fisici, geologici, chimici e biologici, di inquinamento acustico, dell'aria, delle acque e del suolo;
i) svolgere funzioni tecniche di controllo sul rispetto delle norme vigenti in campo ambientale e delle disposizioni e prescrizioni contenute nei provvedimenti emanati dalle autorità competenti
l) effettuare l'attività di supporto tecnico-scientifico agli organi preposti alla valutazione ed alla prevenzione dei rischi di incidenti rilevanti connesse all'utilizzazione particolare riferimento alle attività di istruttoria tecnica disciplinate dalla legge regionale attuativa del decreto legislativo 17 agosto 1999, n. 334 (Attuazione della direttiva 96/pericoli di incidenti rilevanti connessi con determinate sostanze pericolose) (7).
m) effettuare i controlli ambientali delle attività connesse all'uso pacifico dell'energia nucleare e in materia di protezione dalle radiazioni;
</t>
  </si>
  <si>
    <t xml:space="preserve">n) fornire attività di supporto alla Regione e agli Enti locali per la predisposizione di piani e progetti ambientali;
o) fornire attività di supporto tecnico-scientifico alla Regione e agli Enti locali per la valutazione di impatto ambientale; per il controllo di gestione delle infrastrutture delle ricerche e della diffusione di tecnologie ecologicamente compatibili, di prodotti e sistemi di produzione a ridotto impatto ambientale, anche al fine dell'esercizio delle funzioni regolamenti dell'Unione Europea in materia; p) fornire il supporto tecnico alle attività istruttorie connesse alla approvazione di progetti e al rilascio di autorizzazioni in materia ambientale;
q) svolgere attività finalizzate a fornire previsioni, informazioni ed elaborazione meteoclimatiche e radarmeteorologiche;
r) svolgere attività di studio, ricerca e controllo dell'ambiente marino e costiero;
</t>
  </si>
  <si>
    <t xml:space="preserve">s) fornire supporto tecnico-scientifico alla Regione e agli Enti locali, nell'esercizio delle funzioni inerenti la promozione dell'azione di risarcimento del danno ambientale, luglio 1986, n. 349;
t) collaborare con gli organi competenti per gli interventi di protezione civile e ambientale nei casi di emergenza.
t-bis) effettuare il monitoraggio sulla produzione, sull'impiego, sulla diffusione, sulla persistenza nell'ambiente e sull'effetto sulla salute umana delle sostanze ammesse per lavare (8);
t-ter) gestire il sistema delle reti idro-meteo-pluviometriche della Regione, nell'ambito degli indirizzi forniti dalla Regione e degli accordi definiti con gli enti proprietari
</t>
  </si>
  <si>
    <t xml:space="preserve">Sulla base della pianificazione dell’Autorità di Bacino e della programmazione delle singole Regioni, AIPO svolge le seguenti funzioni, ai sensi dell’Accordo Costitutivo, approvato dalle Regioni fondatrici Piemonte, Lombardia, Emilia-Romagna e Veneto: - Programmazione operativa degli interventi; - Progettazione e attuazione degli interventi; - Polizia idraulica; - Gestione del Servizio di Piena; - Istruttoria per il rilascio dei provvedimenti di concessione delle pertinenze idrauliche demaniali; - Monitoraggio idrografico, sulla base degli accordi interregionali previsti, in attuazione dell’art. 92 del D. Lgs. 112/98, al fine di garantire l’unitarietà a scala di bacino idrografico; - Coordinamento delle attività funzionali alla realizzazione ed al mantenimento delle opere di navigazione; - Gestione in avvalimento delle funzioni di navigazione in Area idrografica Po Lombardo (a seguito della soppressione dell’Azienda Porti di Cremona e Mantova e di apposita convenzione stipulata con Regione Lombardia);
</t>
  </si>
  <si>
    <t>RISULTATO DI BILANCIO 2016</t>
  </si>
  <si>
    <t>ONERI TOTALI A CARICO DELLA REGIONE ANNO 2016</t>
  </si>
  <si>
    <t xml:space="preserve">AZIENDA USL DELLA ROMAGNA </t>
  </si>
  <si>
    <t>Agenzia regionale per la sicurezza territoriale e la protezione civile</t>
  </si>
  <si>
    <t>Arpae - Agenzia regionale per la prevenzione, l´ambiente e l´energia dell´Emilia-Romagna</t>
  </si>
  <si>
    <t>PERCENTUALE PARTECIPAZIONE RER AL 31/12/2016</t>
  </si>
  <si>
    <t xml:space="preserve">Funzioni previste dalla L.R. 42/1984 e s.m.:
- funzioni di bonifica idraulica per lo scolo delle acque dai terreni agricoli e urbani attraverso la rete dei canali e i relativi manufatti e gli impianti idrovori;
- funzioni di bonifica montana per la sistemazione e difesa dei territori collinari e montani, per dare stabilità ai terreni e prevenire e consolidare le erosioni e i movimenti franosi;
- funzioni per l’utilizzo delle risorse idriche a uso agricolo attraverso le opere di provvista e distribuzione delle acque.
</t>
  </si>
  <si>
    <t>http://www.bonifica.pr.it/index.php/bonifica/amministra
zione-trasparente</t>
  </si>
  <si>
    <t>Agrea Agenzia regionale per le erogazioni in agricoltura</t>
  </si>
  <si>
    <t>http://agrea.regione.emilia-romagna.it</t>
  </si>
  <si>
    <t xml:space="preserve">Intercent-er Agenzia regionale per lo sviluppo dei mercati telematici </t>
  </si>
  <si>
    <t>Avanzo 58.311.870,20 Risultato d'esercizio 58.620.974,83</t>
  </si>
  <si>
    <t xml:space="preserve">La Regione promuove, attraverso la costituzione di Intercent-ER, un sistema di acquisto mediante procedure informatizzate (e-procurement) per la razionalizzazione della spesa per l'approvvigionamento di beni e servizi dei soggetti di cui all'articolo 19, comma 5 della L.R. 11/2004.
Mediante lo sviluppo di modalità informatiche e telematiche di negoziazione, il sistema tende:
a) a contenere la spesa, anche attraverso la definizione delle procedure di selezione dei fornitori, l'aggregazione e la standardizzazione della domanda, il monitoraggio dei consumi, lo sviluppo della concorrenza e l'adeguamento degli standard di qualità agli effettivi fabbisogni;
b) a semplificare il processo di acquisto;
c) a garantire l'autonomia nella pianificazione dei fabbisogni, nella emanazione degli ordini di acquisto e nel controllo dei consumi;
d) ad assicurare la trasparenza del mercato degli appalti pubblici di servizi e forniture, stimolando l'ordinato sviluppo delle capacità concorrenziali;
</t>
  </si>
  <si>
    <t xml:space="preserve">e) a perseguire la valutazione comparativa tecnica ed economica tra le diverse soluzioni disponibili sul mercato tenendo conto della rispondenza alle proprie esigenze, ma anche della possibilità di poter sviluppare programmi informatici specifici e del riuso da parte di altre amministrazioni dei programmi informatici appositamente sviluppati.
Intercent-ER gestisce pertanto: 
a) un sistema di negoziazione per l'acquisto di beni e servizi standardizzabili secondo le esigenze comuni, realizzato attraverso la stipulazione delle convenzioni, nonché attraverso gli accordi quadro e le altre procedure disciplinate dal decreto legislativo 12 aprile 2006, n. 163 (Codice dei contratti pubblici);
b) modalità telematiche di negoziazione per l'acquisto di beni e servizi, inclusi il sistema dinamico di acquisizione, le procedure di gara gestite con sistemi telematici, le aste elettroniche e il mercato elettronico regionale, in conformità con la disciplina prevista dalle norme europee e statali vigenti in materia;
c) strumenti e servizi per la semplificazione del ciclo delle acquisizioni.
</t>
  </si>
  <si>
    <t xml:space="preserve">https://www.arpae.it/dettaglio_generale.asp?id=2664&amp;idlivello=1513 </t>
  </si>
  <si>
    <t>Aipo Agenzia interregionale fiume Po</t>
  </si>
  <si>
    <t xml:space="preserve">Aipo Agenzia interregionale fiume Po  </t>
  </si>
  <si>
    <t xml:space="preserve">http://trasparenza.agenziainterregionalepo.it/amministrazione-trasparente </t>
  </si>
  <si>
    <t>http://www.fitosanitario.mo.it</t>
  </si>
  <si>
    <t>http://www.fitosanitario.pr.it</t>
  </si>
  <si>
    <t>http://www.fitosanitario.pc.it</t>
  </si>
  <si>
    <t>http://www.fitosanitario.re.it</t>
  </si>
  <si>
    <t>http://www.ausl.imola.bo.it/flex/cm/pages/ServeBLOB.php/L/IT</t>
  </si>
  <si>
    <t>http://pubblico.ausl.re.it/cittadini/AmministrazioneTrasparente/Amm.aspx</t>
  </si>
  <si>
    <t xml:space="preserve">http://www.ao.pr.it/chi-siamo/trasparente-amministrativa/ </t>
  </si>
  <si>
    <t>http://www.policlinico.mo.it/flex/cm/pages/ServeBLOB.php/L/IT</t>
  </si>
  <si>
    <t xml:space="preserve">Compiti di pianificazione e programmazione per il territorio di competenza ( bacino idrografico ) in materia di difesa del suolo e risorse idriche </t>
  </si>
  <si>
    <t>http://ambiente.regione.emilia-romagna.it/suolo-bacino/chi-siamo/autorita-di-bacino/bacino-reno/autorita-di-bacino-del-fiume-reno/ente/amministrazione-trasparente</t>
  </si>
  <si>
    <t xml:space="preserve">http://ambiente.regione.emilia-romagna.it/suolo-bacino/chi-siamo/autorita-di-bacino/bacini-romagnoli/Comunicazioni%20e%20avvisi/copy_of_db-incarichi </t>
  </si>
  <si>
    <t xml:space="preserve">http://ambiente.regione.emilia-romagna.it/suolo-bacino/chi-siamo/autorita-di-bacino/autorita-bacino-marecchia-conca/avvisi/amministrazione_trasparente </t>
  </si>
  <si>
    <t xml:space="preserve">http://www.parcodeltapo.it/pages/it/amministrazione-trasparente.php </t>
  </si>
  <si>
    <t xml:space="preserve">Esercizio delle funzioni di tutela e conservazione del patrimonio naturale regionale ed in particolare per la gestione delle Aree protette e dei Siti della Rete natura 2000. Art 3 L.R. 24 del 23/12/2011:
a) la gestione dei Parchi, ivi compresi i Siti della Rete natura 2000 situati all’interno del loro perimetro;
b) la gestione delle Riserve naturali regionali;
c) la gestione dei Siti della Rete natura 2000 nelle aree esterne al perimetro dei parchi;
d) l'istituzione dei Paesaggi naturali e seminaturali protetti e la relativa gestione, previa proposta della Provincia territorialmente interessata;
e) l'istituzione e il coordinamento della gestione delle Aree di riequilibrio ecologico
f) l’adozione del Programma di tutela e valorizzazione della Macroarea;
g) la valutazione di incidenza dei piani di competenza comunale nonché dei progetti e interventi approvati dalla Provincia e dal Comune e che interessano il territorio della Macroarea, fermo restando quanto previsto dall’articolo 6 della legge regionale 14 aprile 2004, n. 7 (Disposizioni in materia ambientale. Modifiche ed integrazioni a leggi regionali);
</t>
  </si>
  <si>
    <t xml:space="preserve">h) il coordinamento e la gestione delle attività di educazione alla sostenibilità in materia di biodiversità e conservazione della natura, in coerenza con la legge regionale 29 dicembre 2009, n. 27 (Promozione, organizzazione e sviluppo delle attività di informazione e di educazione alla sostenibilità);
i) l’esercizio delle funzioni amministrative in materia di fauna minore ai sensi della
legge regionale 31 luglio 2006, n. 15 (Disposizioni per la tutela della fauna minore in Emilia- Romagna);
j) l’accordo con gli Enti gestori delle Riserve naturali statali incluse nel territorio della Macroarea per le misure di pianifi cazione e gestione;
k) lo sviluppo di forme di coordinamento e collaborazione con gli Enti parco nazionale e interregionali contermini;
l) lo sviluppo di forme di coordinamento e collaborazione con le autorità competenti
per il monitoraggio e la tutela dell’ambiente marino, fino a 10 km dalla costa, limitrofo alle aree protette.
</t>
  </si>
  <si>
    <t>http://www.enteparchi.bo.it/ente/amministrazione-trasparente/</t>
  </si>
  <si>
    <t>http://www.parchidelducato.it/amministrazione-trasparente.php</t>
  </si>
  <si>
    <t xml:space="preserve">A seguito della legge regionale 23 dicembre 2011, n. 24, i Consorzi di gestione dei Parchi regionali sono stati istituiti dagli Enti di gestione per i Parchi e la Biodiversità che, nell’ottica del risparmio della pubblica amministrazione, accorpano la gestione di più aree protette (parchi, riserve naturali, siti della rete Natura 2000) e introducono una considerevole semplificazione amministrativa.
Il Consorzio di gestione del Parco regionale della Vena del Gesso Romagnola è stato sostituito dall’Ente di gestione per i Parchi e la Biodiversità della Romagna, il cui territorio va dalla vallata del Santerno alla costa adriatica del Riminese, comprendendo il territorio (o parti del territorio) di quattro province: Bologna (Circondario Imolese), Ravenna (Unione della Romagna Faentina), Forlì-Cesena, Rimini.Gestione del Parco regionale della Vena del Gesso Romagnola Programma di tutela e valorizzazione della Macroarea Romagna Coordinamento e gestione delle attività di educazione alla sostenibilità in materia di biodiversità e conservazione della natura attraverso l’operato del CEAS “Parchi e Biodiversità Pietro Zangheri”,.
</t>
  </si>
  <si>
    <t>Funzioni amministrative in materia di fauna minore.
Criteri e modalità di liquidazioni danni alle colture agricole da parte della fauna selvatica. 
Liquidazione danni causati da animali predatori al patrimonio zootecnico degli imprenditori agricoli del Parco 
Sviluppo di coordinamento e collaborazione con gli Enti Parco nazionale e interregionali contermini
Gestione delle riserve naturali Bosco della Frattona, Bosco di Scardavilla e Onferno
Gestione dei siti natura 2000 nelle aree esterne al perimetro del Parco
Valutazioni di incidenza e Nulla Osta su attività che comportino trasformazioni all’assetto ambientale e paesaggistico entro il perimetro del Parco, compresa l’area contigua (pre-parco).
Gestione dei 2  Centri visita.
Convenzione con il Comune di Faenza, Comune di Brisighella e Provincia di Ravenna di comodato per la gestione  del Parco Naturale Attrezzato Ca’ Carnè.</t>
  </si>
  <si>
    <t>http://www.parchiromagna.it/amministrazione-trasparente.php</t>
  </si>
  <si>
    <t>http://www.bonificaferrara.it/index.php/amministrazionetrasparente-06072016</t>
  </si>
  <si>
    <t>http://www.cbpiacenza.it/index.php?option=com_content&amp;view=article&amp;id=353&amp;Itemid=414&amp;lang=it</t>
  </si>
  <si>
    <t>http://www.bonificarenana.it/servizi/Menu/dinamica.aspx?idSezione=24313&amp;idArea=17401&amp;idCat=17401&amp;ID=17401&amp;TipoElemento=area</t>
  </si>
  <si>
    <t>http://ww2.gazzettaamministrativa.it/opencms/opencms/_gazzetta_amministrativa/amministrazione_trasparente/_emilia_romagna/_consorzio_di_bonifico_della_romagna</t>
  </si>
  <si>
    <t>https://www.romagnaoccidentale.it/it/consorzio/struttura</t>
  </si>
  <si>
    <t>http://www.consorziocer.it/it/p/amministrazione-trasparente/</t>
  </si>
  <si>
    <t>Istituto per i beni artistici, culturali e naturali della Regione Emilia-Romagna</t>
  </si>
  <si>
    <t>Strumento della programmazione regionale e organo di consulenza degli enti locali nel settore dei beni culturali.</t>
  </si>
  <si>
    <t>http://ibc.regione.emilia-romagna.it/trasparenza/trasparenza</t>
  </si>
  <si>
    <t>Er.go – azienda regionale per il diritto agli studi superiori</t>
  </si>
  <si>
    <t xml:space="preserve">Er.Go è l'Azienda Regionale per il Diritto agli Studi Superiori dell'Emilia Romagna ed è stata istituita con legge regionale n. 15 del 27/07/2007. Offre servizi a studenti e neolaureati delle Università e degli  Istituti dell'alta formazione artistica e musicale dell'Emilia-Romagna, studenti e neolaureati stranieri inseriti in programmi di mobilità internazionale e di ricerca, a ricercatori e professori provenienti da altre Università o istituti di ricerca italiani o stranieri.
L'Azienda, che è subentrata alle quattro Aziende per il diritto allo studio  universitario di Bologna, Ferrara, Modena e Reggio Emilia e Parma, offre   interventi di sostegno economico attribuiti tramite concorso, tra i quali borse  di studio, servizio abitativo, contributi vari (straordinari, per programmi di mobilità internazionale, ecc.), servizi di informazione, di accompagnamento per  studenti disabili, di orientamento al lavoro e servizio di ristorazione
</t>
  </si>
  <si>
    <t>Avanzo 4.585.343,19 Risultato d'esercizio 2.268,00</t>
  </si>
  <si>
    <t>http://www.er-go.it/index.php?id=trasparenza</t>
  </si>
  <si>
    <t>L'Agenzia ha il compito di eseguire gli indirizzi politici definiti dalla Giunta regionale, in condivisione con le altre istituzioni territoriali, sulla gestione e la qualificazione dei servizi per il  lavoro  erogati a cittadini ed imprese.</t>
  </si>
  <si>
    <t>http://www.agenzialavoro.emr.it/</t>
  </si>
  <si>
    <t>-</t>
  </si>
  <si>
    <r>
      <t xml:space="preserve">Agenzia Regionale per il Lavoro </t>
    </r>
    <r>
      <rPr>
        <i/>
        <sz val="10"/>
        <rFont val="Times New Roman"/>
        <family val="1"/>
      </rPr>
      <t>(primo bilancio 2016)</t>
    </r>
  </si>
  <si>
    <t>Avanzo 7.516.450,00  Risultato d'esercizio 0,00</t>
  </si>
  <si>
    <t>Avanzo 644.394,42 Risultato d'esercizio 107.708,90</t>
  </si>
  <si>
    <t>Avanzo 2.058.335,64 Risultato d'esercizio 81.587,57</t>
  </si>
  <si>
    <t>Avanzo 24.553.406,14 Risultato d'esercizio 652.390,89</t>
  </si>
  <si>
    <t>Avanzo 1.869.726,62 Risultato d'esercizio 251.929,27</t>
  </si>
  <si>
    <t>Risultato dìesercizio 59.948,01</t>
  </si>
  <si>
    <r>
      <t xml:space="preserve">Risultato d'esercizio                       </t>
    </r>
    <r>
      <rPr>
        <sz val="10"/>
        <color indexed="10"/>
        <rFont val="Times New Roman"/>
        <family val="1"/>
      </rPr>
      <t>-304.211,71</t>
    </r>
  </si>
  <si>
    <t>Risultato d'esercizio                       245.533,61</t>
  </si>
  <si>
    <t>riferimento dati 31/12/2016</t>
  </si>
  <si>
    <r>
      <t xml:space="preserve">Risultato d'esercizio                       </t>
    </r>
    <r>
      <rPr>
        <sz val="10"/>
        <color indexed="10"/>
        <rFont val="Times New Roman"/>
        <family val="1"/>
      </rPr>
      <t>-16.884,04</t>
    </r>
  </si>
  <si>
    <t>aggiornamento ottobre 2017</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</si>
</sst>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 numFmtId="166" formatCode="0.0"/>
    <numFmt numFmtId="167" formatCode="&quot;€ &quot;#,##0.00"/>
    <numFmt numFmtId="168" formatCode="&quot;€&quot;\ #,##0.00"/>
    <numFmt numFmtId="169" formatCode="#,##0.00\ ;[Red]\-#,##0.00\ "/>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_ ;[Red]\-#,##0.00\ "/>
    <numFmt numFmtId="175" formatCode="0.00_ ;[Red]\-0.00\ "/>
    <numFmt numFmtId="176" formatCode="&quot;Attivo&quot;;&quot;Attivo&quot;;&quot;Inattivo&quot;"/>
    <numFmt numFmtId="177" formatCode="mmm\-yyyy"/>
    <numFmt numFmtId="178" formatCode="#,##0.00_ ;\-#,##0.00\ "/>
  </numFmts>
  <fonts count="37">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Times New Roman"/>
      <family val="1"/>
    </font>
    <font>
      <sz val="10"/>
      <name val="Times New Roman"/>
      <family val="1"/>
    </font>
    <font>
      <sz val="10"/>
      <color indexed="8"/>
      <name val="Times New Roman"/>
      <family val="1"/>
    </font>
    <font>
      <sz val="10"/>
      <color indexed="9"/>
      <name val="Times New Roman"/>
      <family val="1"/>
    </font>
    <font>
      <u val="single"/>
      <sz val="10"/>
      <color indexed="12"/>
      <name val="Times New Roman"/>
      <family val="1"/>
    </font>
    <font>
      <b/>
      <sz val="10"/>
      <name val="Times New Roman"/>
      <family val="1"/>
    </font>
    <font>
      <b/>
      <sz val="20"/>
      <name val="Times New Roman"/>
      <family val="1"/>
    </font>
    <font>
      <b/>
      <sz val="14"/>
      <name val="Times New Roman"/>
      <family val="1"/>
    </font>
    <font>
      <i/>
      <sz val="10"/>
      <name val="Times New Roman"/>
      <family val="1"/>
    </font>
    <font>
      <sz val="10"/>
      <color indexed="10"/>
      <name val="Times New Roman"/>
      <family val="1"/>
    </font>
    <font>
      <b/>
      <sz val="10"/>
      <name val="Arial"/>
      <family val="2"/>
    </font>
    <font>
      <b/>
      <sz val="10"/>
      <color indexed="9"/>
      <name val="Times New Roman"/>
      <family val="1"/>
    </font>
    <font>
      <sz val="10"/>
      <color indexed="63"/>
      <name val="Helvetica"/>
      <family val="2"/>
    </font>
    <font>
      <sz val="10"/>
      <color theme="0"/>
      <name val="Times New Roman"/>
      <family val="1"/>
    </font>
    <font>
      <b/>
      <sz val="10"/>
      <color theme="0"/>
      <name val="Times New Roman"/>
      <family val="1"/>
    </font>
    <font>
      <sz val="10"/>
      <color rgb="FF333333"/>
      <name val="Helvetic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10" fillId="0" borderId="0">
      <alignment/>
      <protection/>
    </xf>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21" fillId="24" borderId="10" xfId="49" applyFont="1" applyFill="1" applyBorder="1" applyAlignment="1">
      <alignment horizontal="center" vertical="center" wrapText="1"/>
      <protection/>
    </xf>
    <xf numFmtId="1" fontId="21" fillId="24" borderId="10" xfId="49" applyNumberFormat="1" applyFont="1" applyFill="1" applyBorder="1" applyAlignment="1">
      <alignment horizontal="center" vertical="center" wrapText="1"/>
      <protection/>
    </xf>
    <xf numFmtId="4" fontId="21" fillId="24" borderId="10" xfId="49" applyNumberFormat="1" applyFont="1" applyFill="1" applyBorder="1" applyAlignment="1">
      <alignment horizontal="center" vertical="center" wrapText="1"/>
      <protection/>
    </xf>
    <xf numFmtId="0" fontId="22" fillId="0" borderId="11" xfId="0" applyFont="1" applyFill="1" applyBorder="1" applyAlignment="1">
      <alignment horizontal="right" vertical="center" wrapText="1"/>
    </xf>
    <xf numFmtId="0" fontId="34" fillId="0" borderId="0" xfId="0" applyFont="1" applyFill="1" applyBorder="1" applyAlignment="1">
      <alignment vertical="center" wrapText="1"/>
    </xf>
    <xf numFmtId="0" fontId="35" fillId="25" borderId="0" xfId="49" applyFont="1" applyFill="1" applyBorder="1" applyAlignment="1">
      <alignment horizontal="center" vertical="center" wrapText="1"/>
      <protection/>
    </xf>
    <xf numFmtId="0" fontId="22" fillId="0" borderId="11" xfId="0" applyFont="1" applyFill="1" applyBorder="1" applyAlignment="1">
      <alignment vertical="center" wrapText="1"/>
    </xf>
    <xf numFmtId="0" fontId="23" fillId="0" borderId="11" xfId="49" applyFont="1" applyFill="1" applyBorder="1" applyAlignment="1">
      <alignment vertical="center" wrapText="1"/>
      <protection/>
    </xf>
    <xf numFmtId="0" fontId="22" fillId="0" borderId="11" xfId="0" applyFont="1" applyBorder="1" applyAlignment="1">
      <alignment vertical="center" wrapText="1"/>
    </xf>
    <xf numFmtId="174" fontId="22" fillId="0" borderId="11" xfId="0" applyNumberFormat="1" applyFont="1" applyFill="1" applyBorder="1" applyAlignment="1">
      <alignment vertical="center" wrapText="1"/>
    </xf>
    <xf numFmtId="0" fontId="23" fillId="0" borderId="11" xfId="49" applyFont="1" applyFill="1" applyBorder="1" applyAlignment="1">
      <alignment horizontal="left" vertical="center" wrapText="1"/>
      <protection/>
    </xf>
    <xf numFmtId="0" fontId="23" fillId="0" borderId="11" xfId="0" applyFont="1" applyFill="1" applyBorder="1" applyAlignment="1">
      <alignment horizontal="justify" vertical="top"/>
    </xf>
    <xf numFmtId="0" fontId="22" fillId="0" borderId="11" xfId="0" applyFont="1" applyFill="1" applyBorder="1" applyAlignment="1">
      <alignment horizontal="center" vertical="center" wrapText="1"/>
    </xf>
    <xf numFmtId="0" fontId="22" fillId="0" borderId="11" xfId="0" applyFont="1" applyFill="1" applyBorder="1" applyAlignment="1">
      <alignment horizontal="center" vertical="center"/>
    </xf>
    <xf numFmtId="174" fontId="22" fillId="0" borderId="11" xfId="0" applyNumberFormat="1" applyFont="1" applyFill="1" applyBorder="1" applyAlignment="1">
      <alignment vertical="center"/>
    </xf>
    <xf numFmtId="0" fontId="25" fillId="0" borderId="11" xfId="0" applyFont="1" applyBorder="1" applyAlignment="1">
      <alignment horizontal="left" vertical="center" wrapText="1" shrinkToFit="1"/>
    </xf>
    <xf numFmtId="0" fontId="22" fillId="0" borderId="11" xfId="0" applyFont="1" applyBorder="1" applyAlignment="1">
      <alignment vertical="center"/>
    </xf>
    <xf numFmtId="0" fontId="22" fillId="0" borderId="11" xfId="0" applyFont="1" applyBorder="1" applyAlignment="1">
      <alignment horizontal="center" vertical="center"/>
    </xf>
    <xf numFmtId="0" fontId="23" fillId="0" borderId="11" xfId="0" applyFont="1" applyFill="1" applyBorder="1" applyAlignment="1">
      <alignment horizontal="justify" vertical="top" wrapText="1"/>
    </xf>
    <xf numFmtId="0" fontId="23" fillId="0" borderId="11" xfId="0" applyNumberFormat="1" applyFont="1" applyFill="1" applyBorder="1" applyAlignment="1">
      <alignment horizontal="justify" vertical="top" wrapText="1"/>
    </xf>
    <xf numFmtId="174" fontId="22" fillId="0" borderId="11" xfId="0" applyNumberFormat="1" applyFont="1" applyBorder="1" applyAlignment="1">
      <alignment/>
    </xf>
    <xf numFmtId="174" fontId="24" fillId="0" borderId="11" xfId="0" applyNumberFormat="1" applyFont="1" applyFill="1" applyBorder="1" applyAlignment="1">
      <alignment/>
    </xf>
    <xf numFmtId="174" fontId="22" fillId="0" borderId="11" xfId="0" applyNumberFormat="1" applyFont="1" applyBorder="1" applyAlignment="1">
      <alignment vertical="center"/>
    </xf>
    <xf numFmtId="174" fontId="22" fillId="0" borderId="11" xfId="0" applyNumberFormat="1" applyFont="1" applyFill="1" applyBorder="1" applyAlignment="1">
      <alignment horizontal="right" vertical="center" wrapText="1"/>
    </xf>
    <xf numFmtId="0" fontId="22" fillId="0" borderId="0" xfId="0" applyFont="1" applyAlignment="1">
      <alignment/>
    </xf>
    <xf numFmtId="174" fontId="22" fillId="0" borderId="0" xfId="0" applyNumberFormat="1" applyFont="1" applyAlignment="1">
      <alignment/>
    </xf>
    <xf numFmtId="0" fontId="22" fillId="0" borderId="0" xfId="0" applyFont="1" applyAlignment="1">
      <alignment wrapText="1"/>
    </xf>
    <xf numFmtId="174" fontId="26" fillId="0" borderId="0" xfId="0" applyNumberFormat="1" applyFont="1" applyAlignment="1">
      <alignment/>
    </xf>
    <xf numFmtId="0" fontId="25" fillId="0" borderId="11" xfId="36" applyFont="1" applyBorder="1" applyAlignment="1" applyProtection="1">
      <alignment horizontal="left" vertical="center" wrapText="1" shrinkToFit="1"/>
      <protection/>
    </xf>
    <xf numFmtId="174" fontId="24" fillId="0" borderId="11" xfId="0" applyNumberFormat="1" applyFont="1" applyFill="1" applyBorder="1" applyAlignment="1">
      <alignment horizontal="left" vertical="center" wrapText="1"/>
    </xf>
    <xf numFmtId="0" fontId="25" fillId="0" borderId="11" xfId="36" applyNumberFormat="1" applyFont="1" applyFill="1" applyBorder="1" applyAlignment="1" applyProtection="1">
      <alignment vertical="center" wrapText="1"/>
      <protection/>
    </xf>
    <xf numFmtId="0" fontId="22" fillId="0" borderId="11" xfId="0" applyFont="1" applyBorder="1" applyAlignment="1">
      <alignment horizontal="center" vertical="center" wrapText="1"/>
    </xf>
    <xf numFmtId="4" fontId="22" fillId="0" borderId="11" xfId="0" applyNumberFormat="1" applyFont="1" applyBorder="1" applyAlignment="1">
      <alignment vertical="center" wrapText="1"/>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174" fontId="22" fillId="0" borderId="11" xfId="0" applyNumberFormat="1" applyFont="1" applyFill="1" applyBorder="1" applyAlignment="1">
      <alignment horizontal="center" vertical="center" wrapText="1"/>
    </xf>
    <xf numFmtId="0" fontId="21" fillId="0" borderId="12" xfId="49" applyFont="1" applyFill="1" applyBorder="1" applyAlignment="1">
      <alignment horizontal="center" vertical="center" wrapText="1"/>
      <protection/>
    </xf>
    <xf numFmtId="0" fontId="36" fillId="0" borderId="0" xfId="0" applyFont="1" applyAlignment="1">
      <alignment vertical="center" wrapText="1"/>
    </xf>
    <xf numFmtId="14" fontId="22" fillId="0" borderId="11" xfId="0" applyNumberFormat="1" applyFont="1" applyBorder="1" applyAlignment="1">
      <alignment horizontal="center" vertical="center"/>
    </xf>
    <xf numFmtId="0" fontId="22" fillId="0" borderId="11" xfId="0" applyFont="1" applyFill="1" applyBorder="1" applyAlignment="1">
      <alignment vertical="center"/>
    </xf>
    <xf numFmtId="0" fontId="25" fillId="0" borderId="11" xfId="0" applyFont="1" applyFill="1" applyBorder="1" applyAlignment="1">
      <alignment horizontal="left" vertical="center" wrapText="1" shrinkToFit="1"/>
    </xf>
    <xf numFmtId="174" fontId="22" fillId="0" borderId="11" xfId="0" applyNumberFormat="1" applyFont="1" applyFill="1" applyBorder="1" applyAlignment="1" quotePrefix="1">
      <alignment horizontal="right" vertical="center" wrapText="1"/>
    </xf>
    <xf numFmtId="174" fontId="22" fillId="0" borderId="11" xfId="0" applyNumberFormat="1" applyFont="1" applyFill="1" applyBorder="1" applyAlignment="1" quotePrefix="1">
      <alignment horizontal="right" vertical="center"/>
    </xf>
    <xf numFmtId="174" fontId="22" fillId="26" borderId="11" xfId="0" applyNumberFormat="1" applyFont="1" applyFill="1" applyBorder="1" applyAlignment="1">
      <alignment horizontal="center" vertical="center" wrapText="1"/>
    </xf>
    <xf numFmtId="174" fontId="22" fillId="27" borderId="11" xfId="0" applyNumberFormat="1" applyFont="1" applyFill="1" applyBorder="1" applyAlignment="1">
      <alignment vertical="center" wrapText="1"/>
    </xf>
    <xf numFmtId="174" fontId="22" fillId="26" borderId="13" xfId="0" applyNumberFormat="1" applyFont="1" applyFill="1" applyBorder="1" applyAlignment="1">
      <alignment horizontal="center" vertical="center" wrapText="1"/>
    </xf>
    <xf numFmtId="0" fontId="31" fillId="0" borderId="0" xfId="0" applyFont="1" applyAlignment="1">
      <alignment horizontal="center" vertical="center"/>
    </xf>
    <xf numFmtId="0" fontId="0" fillId="0" borderId="0" xfId="0" applyAlignment="1">
      <alignment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grea.regione.emilia-romagna.it/" TargetMode="External" /><Relationship Id="rId2" Type="http://schemas.openxmlformats.org/officeDocument/2006/relationships/hyperlink" Target="http://www.fitosanitario.mo.it/" TargetMode="External" /><Relationship Id="rId3" Type="http://schemas.openxmlformats.org/officeDocument/2006/relationships/hyperlink" Target="http://www.fitosanitario.pr.it/" TargetMode="External" /><Relationship Id="rId4" Type="http://schemas.openxmlformats.org/officeDocument/2006/relationships/hyperlink" Target="http://www.fitosanitario.pc.it/" TargetMode="External" /><Relationship Id="rId5" Type="http://schemas.openxmlformats.org/officeDocument/2006/relationships/hyperlink" Target="http://www.fitosanitario.re.it/" TargetMode="External" /><Relationship Id="rId6" Type="http://schemas.openxmlformats.org/officeDocument/2006/relationships/hyperlink" Target="http://intercenter.regione.emilia-romagna.it/trasparenza" TargetMode="External" /><Relationship Id="rId7" Type="http://schemas.openxmlformats.org/officeDocument/2006/relationships/hyperlink" Target="https://www.auslromagna.it/amministrazione-trasparente" TargetMode="External" /><Relationship Id="rId8" Type="http://schemas.openxmlformats.org/officeDocument/2006/relationships/hyperlink" Target="http://www.ausl.fe.it/azienda/organizzazione/amministrazione-trasparente" TargetMode="External" /><Relationship Id="rId9" Type="http://schemas.openxmlformats.org/officeDocument/2006/relationships/hyperlink" Target="http://www.ausl.imola.bo.it/flex/cm/pages/ServeBLOB.php/L/IT" TargetMode="External" /><Relationship Id="rId10" Type="http://schemas.openxmlformats.org/officeDocument/2006/relationships/hyperlink" Target="http://www.ausl.mo.it/" TargetMode="External" /><Relationship Id="rId11" Type="http://schemas.openxmlformats.org/officeDocument/2006/relationships/hyperlink" Target="http://www.ausl.pr.it/" TargetMode="External" /><Relationship Id="rId12" Type="http://schemas.openxmlformats.org/officeDocument/2006/relationships/hyperlink" Target="http://www.ausl.pc.it/op_trasparenza/home.asp" TargetMode="External" /><Relationship Id="rId13" Type="http://schemas.openxmlformats.org/officeDocument/2006/relationships/hyperlink" Target="http://www.bonifica.pr.it/index.php/bonifica/amministrazione-trasparente" TargetMode="External" /><Relationship Id="rId14" Type="http://schemas.openxmlformats.org/officeDocument/2006/relationships/hyperlink" Target="http://pubblico.ausl.re.it/cittadini/AmministrazioneTrasparente/Amm.aspx" TargetMode="External" /><Relationship Id="rId15" Type="http://schemas.openxmlformats.org/officeDocument/2006/relationships/hyperlink" Target="http://www.policlinico.mo.it/flex/cm/pages/ServeBLOB.php/L/IT" TargetMode="External" /><Relationship Id="rId16" Type="http://schemas.openxmlformats.org/officeDocument/2006/relationships/hyperlink" Target="http://www.enteparchi.bo.it/ente/amministrazione-trasparente/" TargetMode="External" /><Relationship Id="rId17" Type="http://schemas.openxmlformats.org/officeDocument/2006/relationships/hyperlink" Target="http://www.parchidelducato.it/amministrazione-trasparente.php" TargetMode="External" /><Relationship Id="rId18" Type="http://schemas.openxmlformats.org/officeDocument/2006/relationships/hyperlink" Target="http://www.parchiromagna.it/amministrazione-trasparente.php" TargetMode="External" /><Relationship Id="rId19" Type="http://schemas.openxmlformats.org/officeDocument/2006/relationships/hyperlink" Target="http://www.cbpiacenza.it/index.php?option=com_content&amp;view=article&amp;id=353&amp;Itemid=414&amp;lang=it" TargetMode="External" /><Relationship Id="rId20" Type="http://schemas.openxmlformats.org/officeDocument/2006/relationships/hyperlink" Target="http://www.bonificarenana.it/servizi/Menu/dinamica.aspx?idSezione=24313&amp;idArea=17401&amp;idCat=17401&amp;ID=17401&amp;TipoElemento=area" TargetMode="External" /><Relationship Id="rId21" Type="http://schemas.openxmlformats.org/officeDocument/2006/relationships/hyperlink" Target="http://ibc.regione.emilia-romagna.it/trasparenza/trasparenza" TargetMode="External" /><Relationship Id="rId22" Type="http://schemas.openxmlformats.org/officeDocument/2006/relationships/hyperlink" Target="http://www.er-go.it/index.php?id=trasparenza" TargetMode="Externa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showGridLines="0" tabSelected="1" zoomScale="87" zoomScaleNormal="87" zoomScalePageLayoutView="0" workbookViewId="0" topLeftCell="A1">
      <pane xSplit="4" ySplit="7" topLeftCell="E55" activePane="bottomRight" state="frozen"/>
      <selection pane="topLeft" activeCell="A1" sqref="A1"/>
      <selection pane="topRight" activeCell="E1" sqref="E1"/>
      <selection pane="bottomLeft" activeCell="A8" sqref="A8"/>
      <selection pane="bottomRight" activeCell="B5" sqref="B5"/>
    </sheetView>
  </sheetViews>
  <sheetFormatPr defaultColWidth="9.140625" defaultRowHeight="12.75"/>
  <cols>
    <col min="1" max="1" width="2.421875" style="25" customWidth="1"/>
    <col min="2" max="2" width="29.8515625" style="25" customWidth="1"/>
    <col min="3" max="3" width="0.2890625" style="25" customWidth="1"/>
    <col min="4" max="4" width="49.00390625" style="25" customWidth="1"/>
    <col min="5" max="5" width="21.140625" style="25" customWidth="1"/>
    <col min="6" max="7" width="13.421875" style="25" customWidth="1"/>
    <col min="8" max="8" width="18.00390625" style="26" customWidth="1"/>
    <col min="9" max="11" width="15.8515625" style="25" customWidth="1"/>
    <col min="12" max="12" width="45.28125" style="27" customWidth="1"/>
    <col min="13" max="13" width="19.8515625" style="25" customWidth="1"/>
    <col min="14" max="16384" width="9.140625" style="25" customWidth="1"/>
  </cols>
  <sheetData>
    <row r="1" ht="22.5" customHeight="1">
      <c r="B1" s="34"/>
    </row>
    <row r="2" ht="22.5" customHeight="1"/>
    <row r="3" spans="2:12" ht="30.75" customHeight="1">
      <c r="B3" s="36" t="s">
        <v>8</v>
      </c>
      <c r="C3" s="34"/>
      <c r="D3" s="34"/>
      <c r="E3" s="34"/>
      <c r="F3" s="34"/>
      <c r="G3" s="34"/>
      <c r="H3" s="28"/>
      <c r="I3" s="34"/>
      <c r="J3" s="34"/>
      <c r="K3" s="34"/>
      <c r="L3" s="35"/>
    </row>
    <row r="4" ht="22.5" customHeight="1">
      <c r="B4" s="37" t="s">
        <v>145</v>
      </c>
    </row>
    <row r="5" ht="22.5" customHeight="1">
      <c r="B5" s="34" t="s">
        <v>147</v>
      </c>
    </row>
    <row r="6" ht="22.5" customHeight="1"/>
    <row r="7" spans="1:12" ht="83.25" customHeight="1">
      <c r="A7" s="6" t="s">
        <v>10</v>
      </c>
      <c r="B7" s="1" t="s">
        <v>2</v>
      </c>
      <c r="C7" s="39" t="s">
        <v>7</v>
      </c>
      <c r="D7" s="1" t="s">
        <v>3</v>
      </c>
      <c r="E7" s="1" t="s">
        <v>87</v>
      </c>
      <c r="F7" s="2" t="s">
        <v>0</v>
      </c>
      <c r="G7" s="1" t="s">
        <v>1</v>
      </c>
      <c r="H7" s="1" t="s">
        <v>83</v>
      </c>
      <c r="I7" s="3" t="s">
        <v>4</v>
      </c>
      <c r="J7" s="3" t="s">
        <v>5</v>
      </c>
      <c r="K7" s="3" t="s">
        <v>82</v>
      </c>
      <c r="L7" s="3" t="s">
        <v>9</v>
      </c>
    </row>
    <row r="8" spans="1:13" ht="182.25" customHeight="1">
      <c r="A8" s="5" t="s">
        <v>18</v>
      </c>
      <c r="B8" s="7" t="s">
        <v>90</v>
      </c>
      <c r="C8" s="7" t="s">
        <v>6</v>
      </c>
      <c r="D8" s="12" t="s">
        <v>12</v>
      </c>
      <c r="E8" s="7"/>
      <c r="F8" s="13">
        <v>2001</v>
      </c>
      <c r="G8" s="14" t="s">
        <v>11</v>
      </c>
      <c r="H8" s="24">
        <f>1050000+1100000</f>
        <v>2150000</v>
      </c>
      <c r="I8" s="10">
        <v>267050.88</v>
      </c>
      <c r="J8" s="24">
        <v>729099</v>
      </c>
      <c r="K8" s="38" t="s">
        <v>138</v>
      </c>
      <c r="L8" s="16" t="s">
        <v>91</v>
      </c>
      <c r="M8" s="25" t="s">
        <v>6</v>
      </c>
    </row>
    <row r="9" spans="1:12" ht="274.5" customHeight="1">
      <c r="A9" s="5"/>
      <c r="B9" s="7" t="s">
        <v>92</v>
      </c>
      <c r="C9" s="7"/>
      <c r="D9" s="19" t="s">
        <v>94</v>
      </c>
      <c r="E9" s="7"/>
      <c r="F9" s="13">
        <v>2004</v>
      </c>
      <c r="G9" s="14" t="s">
        <v>11</v>
      </c>
      <c r="H9" s="24">
        <f>1600000</f>
        <v>1600000</v>
      </c>
      <c r="I9" s="15">
        <v>774518.99</v>
      </c>
      <c r="J9" s="24">
        <v>1135398</v>
      </c>
      <c r="K9" s="38" t="s">
        <v>139</v>
      </c>
      <c r="L9" s="29" t="s">
        <v>40</v>
      </c>
    </row>
    <row r="10" spans="1:12" ht="295.5" customHeight="1">
      <c r="A10" s="5"/>
      <c r="B10" s="4" t="s">
        <v>19</v>
      </c>
      <c r="C10" s="4"/>
      <c r="D10" s="20" t="s">
        <v>95</v>
      </c>
      <c r="E10" s="7"/>
      <c r="F10" s="13"/>
      <c r="G10" s="14"/>
      <c r="H10" s="30"/>
      <c r="I10" s="21"/>
      <c r="J10" s="22"/>
      <c r="K10" s="22"/>
      <c r="L10" s="16"/>
    </row>
    <row r="11" spans="1:13" ht="147.75" customHeight="1">
      <c r="A11" s="5"/>
      <c r="B11" s="8" t="s">
        <v>85</v>
      </c>
      <c r="C11" s="17"/>
      <c r="D11" s="11" t="s">
        <v>49</v>
      </c>
      <c r="E11" s="17" t="s">
        <v>6</v>
      </c>
      <c r="F11" s="18">
        <v>2005</v>
      </c>
      <c r="G11" s="18" t="s">
        <v>11</v>
      </c>
      <c r="H11" s="24">
        <f>5336382.31+27499659.4+5510000+11497198.78</f>
        <v>49843240.489999995</v>
      </c>
      <c r="I11" s="10">
        <v>16004795</v>
      </c>
      <c r="J11" s="24">
        <v>35806406</v>
      </c>
      <c r="K11" s="38" t="s">
        <v>140</v>
      </c>
      <c r="L11" s="31" t="s">
        <v>50</v>
      </c>
      <c r="M11" s="25" t="s">
        <v>6</v>
      </c>
    </row>
    <row r="12" spans="1:12" ht="297.75" customHeight="1">
      <c r="A12" s="5"/>
      <c r="B12" s="8" t="s">
        <v>86</v>
      </c>
      <c r="C12" s="17"/>
      <c r="D12" s="11" t="s">
        <v>76</v>
      </c>
      <c r="E12" s="17"/>
      <c r="F12" s="18">
        <v>1995</v>
      </c>
      <c r="G12" s="18" t="s">
        <v>11</v>
      </c>
      <c r="H12" s="24">
        <f>79827.05+30670+196204.6+2094940.56+100000+119108.88+500000+20227.6+122+383.55+52632886.21+34470.06+10424.01+656111.98+12063400+123.24+292800+48450+1486999.59+383782.43+20000+22516</f>
        <v>70793447.76</v>
      </c>
      <c r="I12" s="10">
        <v>4068244.75</v>
      </c>
      <c r="J12" s="10">
        <v>3909152.61</v>
      </c>
      <c r="K12" s="10">
        <v>3931603.64</v>
      </c>
      <c r="L12" s="31" t="s">
        <v>96</v>
      </c>
    </row>
    <row r="13" spans="1:12" ht="297.75" customHeight="1">
      <c r="A13" s="5"/>
      <c r="B13" s="8" t="s">
        <v>19</v>
      </c>
      <c r="C13" s="17"/>
      <c r="D13" s="11" t="s">
        <v>77</v>
      </c>
      <c r="E13" s="17"/>
      <c r="F13" s="18"/>
      <c r="G13" s="18"/>
      <c r="H13" s="24"/>
      <c r="I13" s="10"/>
      <c r="J13" s="17"/>
      <c r="K13" s="17"/>
      <c r="L13" s="31"/>
    </row>
    <row r="14" spans="1:12" ht="297.75" customHeight="1">
      <c r="A14" s="5"/>
      <c r="B14" s="8" t="s">
        <v>19</v>
      </c>
      <c r="C14" s="17"/>
      <c r="D14" s="11" t="s">
        <v>78</v>
      </c>
      <c r="E14" s="17"/>
      <c r="F14" s="18"/>
      <c r="G14" s="18"/>
      <c r="H14" s="24"/>
      <c r="I14" s="10"/>
      <c r="J14" s="17"/>
      <c r="K14" s="17"/>
      <c r="L14" s="31"/>
    </row>
    <row r="15" spans="1:12" ht="297.75" customHeight="1">
      <c r="A15" s="5"/>
      <c r="B15" s="8" t="s">
        <v>19</v>
      </c>
      <c r="C15" s="17"/>
      <c r="D15" s="11" t="s">
        <v>79</v>
      </c>
      <c r="E15" s="17"/>
      <c r="F15" s="18"/>
      <c r="G15" s="18"/>
      <c r="H15" s="24"/>
      <c r="I15" s="10"/>
      <c r="J15" s="17"/>
      <c r="K15" s="17"/>
      <c r="L15" s="31"/>
    </row>
    <row r="16" spans="1:12" ht="297.75" customHeight="1">
      <c r="A16" s="5"/>
      <c r="B16" s="8" t="s">
        <v>19</v>
      </c>
      <c r="C16" s="17"/>
      <c r="D16" s="11" t="s">
        <v>80</v>
      </c>
      <c r="E16" s="17"/>
      <c r="F16" s="18"/>
      <c r="G16" s="18"/>
      <c r="H16" s="24"/>
      <c r="I16" s="10"/>
      <c r="J16" s="17"/>
      <c r="K16" s="17"/>
      <c r="L16" s="31"/>
    </row>
    <row r="17" spans="1:12" ht="255" customHeight="1">
      <c r="A17" s="5"/>
      <c r="B17" s="8" t="s">
        <v>98</v>
      </c>
      <c r="C17" s="40" t="s">
        <v>97</v>
      </c>
      <c r="D17" s="11" t="s">
        <v>81</v>
      </c>
      <c r="E17" s="17"/>
      <c r="F17" s="18">
        <v>2003</v>
      </c>
      <c r="G17" s="18" t="s">
        <v>11</v>
      </c>
      <c r="H17" s="24">
        <f>2575866.79+13136.93+687994.12+183409.55+4736574.79+25324.11</f>
        <v>8222306.29</v>
      </c>
      <c r="I17" s="10">
        <v>62330356.8</v>
      </c>
      <c r="J17" s="10">
        <v>118178176.84</v>
      </c>
      <c r="K17" s="38" t="s">
        <v>93</v>
      </c>
      <c r="L17" s="31" t="s">
        <v>99</v>
      </c>
    </row>
    <row r="18" spans="1:12" ht="255" customHeight="1">
      <c r="A18" s="5"/>
      <c r="B18" s="7" t="s">
        <v>126</v>
      </c>
      <c r="C18" s="7"/>
      <c r="D18" s="7" t="s">
        <v>127</v>
      </c>
      <c r="E18" s="42"/>
      <c r="F18" s="14">
        <v>1974</v>
      </c>
      <c r="G18" s="14" t="s">
        <v>11</v>
      </c>
      <c r="H18" s="24">
        <f>2300000+2084800+231424.16+224120+30000</f>
        <v>4870344.16</v>
      </c>
      <c r="I18" s="15">
        <v>2448971.14</v>
      </c>
      <c r="J18" s="24">
        <v>1918919</v>
      </c>
      <c r="K18" s="38" t="s">
        <v>141</v>
      </c>
      <c r="L18" s="43" t="s">
        <v>128</v>
      </c>
    </row>
    <row r="19" spans="1:12" ht="255" customHeight="1">
      <c r="A19" s="5"/>
      <c r="B19" s="7" t="s">
        <v>129</v>
      </c>
      <c r="C19" s="7"/>
      <c r="D19" s="7" t="s">
        <v>130</v>
      </c>
      <c r="E19" s="42"/>
      <c r="F19" s="14">
        <v>2007</v>
      </c>
      <c r="G19" s="14" t="s">
        <v>11</v>
      </c>
      <c r="H19" s="24">
        <f>20654916.43+296379.17+44765971.96</f>
        <v>65717267.56</v>
      </c>
      <c r="I19" s="15">
        <v>2701200.95</v>
      </c>
      <c r="J19" s="24">
        <v>6116824</v>
      </c>
      <c r="K19" s="38" t="s">
        <v>131</v>
      </c>
      <c r="L19" s="43" t="s">
        <v>132</v>
      </c>
    </row>
    <row r="20" spans="1:12" ht="255" customHeight="1">
      <c r="A20" s="5"/>
      <c r="B20" s="7" t="s">
        <v>136</v>
      </c>
      <c r="C20" s="7"/>
      <c r="D20" s="7" t="s">
        <v>133</v>
      </c>
      <c r="E20" s="42"/>
      <c r="F20" s="14">
        <v>2016</v>
      </c>
      <c r="G20" s="14" t="s">
        <v>11</v>
      </c>
      <c r="H20" s="24">
        <v>2520000</v>
      </c>
      <c r="I20" s="45" t="s">
        <v>135</v>
      </c>
      <c r="J20" s="44" t="s">
        <v>135</v>
      </c>
      <c r="K20" s="38" t="s">
        <v>137</v>
      </c>
      <c r="L20" s="43" t="s">
        <v>134</v>
      </c>
    </row>
    <row r="21" spans="1:12" ht="234.75" customHeight="1">
      <c r="A21" s="5" t="s">
        <v>18</v>
      </c>
      <c r="B21" s="7" t="s">
        <v>13</v>
      </c>
      <c r="C21" s="7"/>
      <c r="D21" s="12" t="s">
        <v>14</v>
      </c>
      <c r="E21" s="7"/>
      <c r="F21" s="13">
        <v>1972</v>
      </c>
      <c r="G21" s="14" t="s">
        <v>11</v>
      </c>
      <c r="H21" s="24">
        <v>90409</v>
      </c>
      <c r="I21" s="15">
        <v>406633.87</v>
      </c>
      <c r="J21" s="10">
        <v>427194.96</v>
      </c>
      <c r="K21" s="10">
        <v>429314.8</v>
      </c>
      <c r="L21" s="16" t="s">
        <v>100</v>
      </c>
    </row>
    <row r="22" spans="1:12" ht="236.25" customHeight="1">
      <c r="A22" s="5" t="s">
        <v>18</v>
      </c>
      <c r="B22" s="7" t="s">
        <v>15</v>
      </c>
      <c r="C22" s="7"/>
      <c r="D22" s="12" t="s">
        <v>14</v>
      </c>
      <c r="E22" s="7"/>
      <c r="F22" s="13">
        <v>1972</v>
      </c>
      <c r="G22" s="14" t="s">
        <v>11</v>
      </c>
      <c r="H22" s="24">
        <v>51975</v>
      </c>
      <c r="I22" s="15">
        <v>376355.6</v>
      </c>
      <c r="J22" s="10">
        <v>396547.56</v>
      </c>
      <c r="K22" s="10">
        <v>403642.58</v>
      </c>
      <c r="L22" s="16" t="s">
        <v>101</v>
      </c>
    </row>
    <row r="23" spans="1:12" ht="226.5" customHeight="1">
      <c r="A23" s="5" t="s">
        <v>18</v>
      </c>
      <c r="B23" s="7" t="s">
        <v>16</v>
      </c>
      <c r="C23" s="7"/>
      <c r="D23" s="12" t="s">
        <v>14</v>
      </c>
      <c r="E23" s="7"/>
      <c r="F23" s="13">
        <v>1972</v>
      </c>
      <c r="G23" s="14" t="s">
        <v>11</v>
      </c>
      <c r="H23" s="24">
        <v>43785</v>
      </c>
      <c r="I23" s="15">
        <v>400886</v>
      </c>
      <c r="J23" s="10">
        <v>401317</v>
      </c>
      <c r="K23" s="10">
        <v>414032.79</v>
      </c>
      <c r="L23" s="16" t="s">
        <v>102</v>
      </c>
    </row>
    <row r="24" spans="1:12" ht="233.25" customHeight="1">
      <c r="A24" s="5" t="s">
        <v>18</v>
      </c>
      <c r="B24" s="7" t="s">
        <v>17</v>
      </c>
      <c r="C24" s="7"/>
      <c r="D24" s="12" t="s">
        <v>14</v>
      </c>
      <c r="E24" s="7"/>
      <c r="F24" s="13">
        <v>1972</v>
      </c>
      <c r="G24" s="14" t="s">
        <v>11</v>
      </c>
      <c r="H24" s="24">
        <v>43831</v>
      </c>
      <c r="I24" s="15">
        <v>683935.35</v>
      </c>
      <c r="J24" s="10">
        <v>671343.73</v>
      </c>
      <c r="K24" s="10">
        <v>638364.36</v>
      </c>
      <c r="L24" s="16" t="s">
        <v>103</v>
      </c>
    </row>
    <row r="25" spans="1:12" ht="97.5" customHeight="1">
      <c r="A25" s="5" t="s">
        <v>39</v>
      </c>
      <c r="B25" s="8" t="s">
        <v>84</v>
      </c>
      <c r="C25" s="8"/>
      <c r="D25" s="9" t="s">
        <v>20</v>
      </c>
      <c r="E25" s="17"/>
      <c r="F25" s="18">
        <v>2014</v>
      </c>
      <c r="G25" s="18" t="s">
        <v>11</v>
      </c>
      <c r="H25" s="24">
        <f>17571.79+1555599.45+1009206.97+2095022937.41+21450692.68+1495.86+5152.02+14671.3</f>
        <v>2119077327.48</v>
      </c>
      <c r="I25" s="23">
        <v>146455</v>
      </c>
      <c r="J25" s="24">
        <v>44124</v>
      </c>
      <c r="K25" s="24">
        <v>29557</v>
      </c>
      <c r="L25" s="31" t="s">
        <v>41</v>
      </c>
    </row>
    <row r="26" spans="1:12" ht="102">
      <c r="A26" s="5" t="s">
        <v>39</v>
      </c>
      <c r="B26" s="8" t="s">
        <v>21</v>
      </c>
      <c r="C26" s="8"/>
      <c r="D26" s="9" t="s">
        <v>22</v>
      </c>
      <c r="E26" s="17"/>
      <c r="F26" s="32">
        <v>1994</v>
      </c>
      <c r="G26" s="32" t="s">
        <v>11</v>
      </c>
      <c r="H26" s="24">
        <f>9999.45+118100+2774734.7+758.07+456781127.38</f>
        <v>459684719.6</v>
      </c>
      <c r="I26" s="23">
        <v>80460</v>
      </c>
      <c r="J26" s="24">
        <v>80953</v>
      </c>
      <c r="K26" s="24">
        <v>75047</v>
      </c>
      <c r="L26" s="31" t="s">
        <v>42</v>
      </c>
    </row>
    <row r="27" spans="1:12" ht="102">
      <c r="A27" s="5" t="s">
        <v>39</v>
      </c>
      <c r="B27" s="8" t="s">
        <v>23</v>
      </c>
      <c r="C27" s="8"/>
      <c r="D27" s="9" t="s">
        <v>22</v>
      </c>
      <c r="E27" s="17"/>
      <c r="F27" s="32">
        <v>1994</v>
      </c>
      <c r="G27" s="32" t="s">
        <v>11</v>
      </c>
      <c r="H27" s="24">
        <f>68983.88+52275+9000+254411316.97+638.03+34594.43</f>
        <v>254576808.31</v>
      </c>
      <c r="I27" s="23">
        <v>0</v>
      </c>
      <c r="J27" s="24">
        <v>0</v>
      </c>
      <c r="K27" s="24">
        <v>3191</v>
      </c>
      <c r="L27" s="31" t="s">
        <v>104</v>
      </c>
    </row>
    <row r="28" spans="1:12" ht="102">
      <c r="A28" s="5" t="s">
        <v>39</v>
      </c>
      <c r="B28" s="8" t="s">
        <v>24</v>
      </c>
      <c r="C28" s="8"/>
      <c r="D28" s="9" t="s">
        <v>22</v>
      </c>
      <c r="E28" s="17"/>
      <c r="F28" s="32">
        <v>1994</v>
      </c>
      <c r="G28" s="32" t="s">
        <v>11</v>
      </c>
      <c r="H28" s="24">
        <f>185808.27+486918.94+221434.9+1092542205.84+9790114.35+36071.4+157209.25+457.5+3775.05</f>
        <v>1103423995.4999998</v>
      </c>
      <c r="I28" s="23">
        <v>32545</v>
      </c>
      <c r="J28" s="24">
        <v>15633</v>
      </c>
      <c r="K28" s="24">
        <v>15489</v>
      </c>
      <c r="L28" s="31" t="s">
        <v>25</v>
      </c>
    </row>
    <row r="29" spans="1:12" ht="102">
      <c r="A29" s="5" t="s">
        <v>39</v>
      </c>
      <c r="B29" s="8" t="s">
        <v>26</v>
      </c>
      <c r="C29" s="8"/>
      <c r="D29" s="9" t="s">
        <v>22</v>
      </c>
      <c r="E29" s="17"/>
      <c r="F29" s="32">
        <v>1994</v>
      </c>
      <c r="G29" s="32" t="s">
        <v>11</v>
      </c>
      <c r="H29" s="24">
        <f>13228+208667.65+10755.6+2800+536936723.53+263000</f>
        <v>537435174.78</v>
      </c>
      <c r="I29" s="23">
        <v>30964</v>
      </c>
      <c r="J29" s="24">
        <v>13317</v>
      </c>
      <c r="K29" s="24">
        <v>18890</v>
      </c>
      <c r="L29" s="31" t="s">
        <v>27</v>
      </c>
    </row>
    <row r="30" spans="1:12" ht="102">
      <c r="A30" s="5" t="s">
        <v>39</v>
      </c>
      <c r="B30" s="8" t="s">
        <v>28</v>
      </c>
      <c r="C30" s="8"/>
      <c r="D30" s="9" t="s">
        <v>22</v>
      </c>
      <c r="E30" s="17"/>
      <c r="F30" s="32">
        <v>1994</v>
      </c>
      <c r="G30" s="32" t="s">
        <v>11</v>
      </c>
      <c r="H30" s="24">
        <f>98100+8163.7+528990939.62+8059645.14</f>
        <v>537156848.46</v>
      </c>
      <c r="I30" s="23">
        <v>6170</v>
      </c>
      <c r="J30" s="24">
        <v>17471</v>
      </c>
      <c r="K30" s="24">
        <v>18055</v>
      </c>
      <c r="L30" s="31" t="s">
        <v>43</v>
      </c>
    </row>
    <row r="31" spans="1:12" ht="102">
      <c r="A31" s="5" t="s">
        <v>39</v>
      </c>
      <c r="B31" s="8" t="s">
        <v>29</v>
      </c>
      <c r="C31" s="8"/>
      <c r="D31" s="9" t="s">
        <v>22</v>
      </c>
      <c r="E31" s="17"/>
      <c r="F31" s="32">
        <v>1994</v>
      </c>
      <c r="G31" s="32" t="s">
        <v>11</v>
      </c>
      <c r="H31" s="24">
        <f>65757.43+467813.13+8600.06+5200+663883571.28+4102716.38+56.51+106749.02</f>
        <v>668640463.81</v>
      </c>
      <c r="I31" s="23">
        <v>5343</v>
      </c>
      <c r="J31" s="24">
        <v>12326</v>
      </c>
      <c r="K31" s="24">
        <v>13600</v>
      </c>
      <c r="L31" s="31" t="s">
        <v>105</v>
      </c>
    </row>
    <row r="32" spans="1:12" ht="102">
      <c r="A32" s="5" t="s">
        <v>39</v>
      </c>
      <c r="B32" s="8" t="s">
        <v>30</v>
      </c>
      <c r="C32" s="8"/>
      <c r="D32" s="9" t="s">
        <v>22</v>
      </c>
      <c r="E32" s="17"/>
      <c r="F32" s="32">
        <v>2004</v>
      </c>
      <c r="G32" s="32" t="s">
        <v>11</v>
      </c>
      <c r="H32" s="24">
        <f>193968.87+2178353.2+39684.1+37260.8+1438554852.01+2587028.45+99181+20323650</f>
        <v>1464013978.43</v>
      </c>
      <c r="I32" s="23">
        <v>0</v>
      </c>
      <c r="J32" s="24">
        <v>5153</v>
      </c>
      <c r="K32" s="24">
        <v>25130</v>
      </c>
      <c r="L32" s="31" t="s">
        <v>44</v>
      </c>
    </row>
    <row r="33" spans="1:12" ht="89.25">
      <c r="A33" s="5" t="s">
        <v>39</v>
      </c>
      <c r="B33" s="9" t="s">
        <v>31</v>
      </c>
      <c r="C33" s="9"/>
      <c r="D33" s="9" t="s">
        <v>32</v>
      </c>
      <c r="E33" s="17"/>
      <c r="F33" s="32">
        <v>1994</v>
      </c>
      <c r="G33" s="32" t="s">
        <v>11</v>
      </c>
      <c r="H33" s="24">
        <f>177574+393339.85+362074592.96+3151715.07</f>
        <v>365797221.88</v>
      </c>
      <c r="I33" s="23">
        <v>4127</v>
      </c>
      <c r="J33" s="24">
        <v>6328</v>
      </c>
      <c r="K33" s="24">
        <v>5348</v>
      </c>
      <c r="L33" s="31" t="s">
        <v>106</v>
      </c>
    </row>
    <row r="34" spans="1:12" ht="89.25">
      <c r="A34" s="5" t="s">
        <v>39</v>
      </c>
      <c r="B34" s="9" t="s">
        <v>33</v>
      </c>
      <c r="C34" s="9"/>
      <c r="D34" s="9" t="s">
        <v>32</v>
      </c>
      <c r="E34" s="17"/>
      <c r="F34" s="32">
        <v>1994</v>
      </c>
      <c r="G34" s="32" t="s">
        <v>11</v>
      </c>
      <c r="H34" s="24">
        <f>131909.7+1857500+50000+242969937.8+4297593.01</f>
        <v>249306940.51</v>
      </c>
      <c r="I34" s="23">
        <v>48717</v>
      </c>
      <c r="J34" s="24">
        <v>7921</v>
      </c>
      <c r="K34" s="24">
        <v>9523</v>
      </c>
      <c r="L34" s="31" t="s">
        <v>45</v>
      </c>
    </row>
    <row r="35" spans="1:12" ht="89.25">
      <c r="A35" s="5" t="s">
        <v>39</v>
      </c>
      <c r="B35" s="8" t="s">
        <v>34</v>
      </c>
      <c r="C35" s="8"/>
      <c r="D35" s="9" t="s">
        <v>32</v>
      </c>
      <c r="E35" s="17"/>
      <c r="F35" s="32">
        <v>1994</v>
      </c>
      <c r="G35" s="32" t="s">
        <v>11</v>
      </c>
      <c r="H35" s="24">
        <f>683992.12+2526684.19+27099.96+235257600.97+6564792.87</f>
        <v>245060170.11</v>
      </c>
      <c r="I35" s="23">
        <v>5068</v>
      </c>
      <c r="J35" s="24">
        <v>13088</v>
      </c>
      <c r="K35" s="24">
        <v>16855</v>
      </c>
      <c r="L35" s="31" t="s">
        <v>107</v>
      </c>
    </row>
    <row r="36" spans="1:12" ht="89.25">
      <c r="A36" s="5" t="s">
        <v>39</v>
      </c>
      <c r="B36" s="8" t="s">
        <v>35</v>
      </c>
      <c r="C36" s="8"/>
      <c r="D36" s="9" t="s">
        <v>32</v>
      </c>
      <c r="E36" s="17"/>
      <c r="F36" s="32">
        <v>1994</v>
      </c>
      <c r="G36" s="32" t="s">
        <v>11</v>
      </c>
      <c r="H36" s="24">
        <f>121945.2+761140.57+296260815.45+1330459.24</f>
        <v>298474360.46</v>
      </c>
      <c r="I36" s="23">
        <v>5887</v>
      </c>
      <c r="J36" s="24">
        <v>25554</v>
      </c>
      <c r="K36" s="24">
        <v>8719</v>
      </c>
      <c r="L36" s="31" t="s">
        <v>46</v>
      </c>
    </row>
    <row r="37" spans="1:12" ht="89.25">
      <c r="A37" s="5" t="s">
        <v>39</v>
      </c>
      <c r="B37" s="8" t="s">
        <v>36</v>
      </c>
      <c r="C37" s="8"/>
      <c r="D37" s="9" t="s">
        <v>32</v>
      </c>
      <c r="E37" s="17"/>
      <c r="F37" s="32">
        <v>1994</v>
      </c>
      <c r="G37" s="32" t="s">
        <v>11</v>
      </c>
      <c r="H37" s="24">
        <f>662239.02+2580084.72+526097991.56+8264047.45+1818.84</f>
        <v>537606181.59</v>
      </c>
      <c r="I37" s="23">
        <v>5954</v>
      </c>
      <c r="J37" s="24">
        <v>5382</v>
      </c>
      <c r="K37" s="24">
        <v>26325</v>
      </c>
      <c r="L37" s="31" t="s">
        <v>47</v>
      </c>
    </row>
    <row r="38" spans="1:12" ht="89.25">
      <c r="A38" s="5" t="s">
        <v>39</v>
      </c>
      <c r="B38" s="8" t="s">
        <v>37</v>
      </c>
      <c r="C38" s="8"/>
      <c r="D38" s="11" t="s">
        <v>38</v>
      </c>
      <c r="E38" s="17"/>
      <c r="F38" s="32">
        <v>1981</v>
      </c>
      <c r="G38" s="32" t="s">
        <v>11</v>
      </c>
      <c r="H38" s="24">
        <f>1940011.35+2056894.27+50000+137848369.92+1403378+467490.89</f>
        <v>143766144.42999998</v>
      </c>
      <c r="I38" s="23">
        <v>743198</v>
      </c>
      <c r="J38" s="24">
        <v>9489</v>
      </c>
      <c r="K38" s="24">
        <v>151001</v>
      </c>
      <c r="L38" s="31" t="s">
        <v>48</v>
      </c>
    </row>
    <row r="39" spans="2:13" ht="58.5" customHeight="1">
      <c r="B39" s="8" t="s">
        <v>51</v>
      </c>
      <c r="C39" s="17"/>
      <c r="D39" s="11" t="s">
        <v>108</v>
      </c>
      <c r="E39" s="17"/>
      <c r="F39" s="18">
        <v>1993</v>
      </c>
      <c r="G39" s="41">
        <v>42782</v>
      </c>
      <c r="H39" s="24">
        <v>0</v>
      </c>
      <c r="I39" s="33" t="s">
        <v>52</v>
      </c>
      <c r="J39" s="33" t="s">
        <v>52</v>
      </c>
      <c r="K39" s="33" t="s">
        <v>52</v>
      </c>
      <c r="L39" s="31" t="s">
        <v>110</v>
      </c>
      <c r="M39" s="25" t="s">
        <v>6</v>
      </c>
    </row>
    <row r="40" spans="2:12" ht="68.25" customHeight="1">
      <c r="B40" s="8" t="s">
        <v>53</v>
      </c>
      <c r="C40" s="17"/>
      <c r="D40" s="11" t="s">
        <v>108</v>
      </c>
      <c r="E40" s="17"/>
      <c r="F40" s="18">
        <v>2000</v>
      </c>
      <c r="G40" s="41">
        <v>42782</v>
      </c>
      <c r="H40" s="24">
        <v>12771.37</v>
      </c>
      <c r="I40" s="33" t="s">
        <v>52</v>
      </c>
      <c r="J40" s="33" t="s">
        <v>52</v>
      </c>
      <c r="K40" s="33" t="s">
        <v>52</v>
      </c>
      <c r="L40" s="31" t="s">
        <v>111</v>
      </c>
    </row>
    <row r="41" spans="2:12" ht="213" customHeight="1">
      <c r="B41" s="8" t="s">
        <v>54</v>
      </c>
      <c r="C41" s="17"/>
      <c r="D41" s="11" t="s">
        <v>108</v>
      </c>
      <c r="E41" s="17"/>
      <c r="F41" s="18">
        <v>1992</v>
      </c>
      <c r="G41" s="41">
        <v>42782</v>
      </c>
      <c r="H41" s="24">
        <v>15860</v>
      </c>
      <c r="I41" s="33" t="s">
        <v>52</v>
      </c>
      <c r="J41" s="33" t="s">
        <v>52</v>
      </c>
      <c r="K41" s="33" t="s">
        <v>52</v>
      </c>
      <c r="L41" s="31" t="s">
        <v>109</v>
      </c>
    </row>
    <row r="42" spans="2:12" ht="42" customHeight="1">
      <c r="B42" s="8" t="s">
        <v>55</v>
      </c>
      <c r="C42" s="17"/>
      <c r="D42" s="11" t="s">
        <v>56</v>
      </c>
      <c r="E42" s="17"/>
      <c r="F42" s="18">
        <v>2012</v>
      </c>
      <c r="G42" s="18" t="s">
        <v>11</v>
      </c>
      <c r="H42" s="24">
        <f>280241.02+1752284.14</f>
        <v>2032525.16</v>
      </c>
      <c r="I42" s="10">
        <v>35639.66</v>
      </c>
      <c r="J42" s="10">
        <v>1220931.36</v>
      </c>
      <c r="K42" s="38" t="s">
        <v>142</v>
      </c>
      <c r="L42" s="31" t="s">
        <v>112</v>
      </c>
    </row>
    <row r="43" spans="2:12" ht="49.5" customHeight="1">
      <c r="B43" s="8" t="s">
        <v>57</v>
      </c>
      <c r="C43" s="17"/>
      <c r="D43" s="11" t="s">
        <v>56</v>
      </c>
      <c r="E43" s="17"/>
      <c r="F43" s="18">
        <v>2012</v>
      </c>
      <c r="G43" s="18" t="s">
        <v>11</v>
      </c>
      <c r="H43" s="24">
        <f>184415+37500+42974.92+719498</f>
        <v>984387.9199999999</v>
      </c>
      <c r="I43" s="10">
        <v>11128.54</v>
      </c>
      <c r="J43" s="10">
        <v>2111188.65</v>
      </c>
      <c r="K43" s="38" t="s">
        <v>144</v>
      </c>
      <c r="L43" s="31" t="s">
        <v>58</v>
      </c>
    </row>
    <row r="44" spans="2:12" ht="312.75" customHeight="1">
      <c r="B44" s="8" t="s">
        <v>59</v>
      </c>
      <c r="C44" s="17"/>
      <c r="D44" s="11" t="s">
        <v>113</v>
      </c>
      <c r="E44" s="17"/>
      <c r="F44" s="18">
        <v>2012</v>
      </c>
      <c r="G44" s="18" t="s">
        <v>11</v>
      </c>
      <c r="H44" s="24">
        <f>58845.17+91028.47+249082.25+998131+11900+15255.14</f>
        <v>1424242.03</v>
      </c>
      <c r="I44" s="10">
        <v>-329128.66</v>
      </c>
      <c r="J44" s="10">
        <v>1681082.82</v>
      </c>
      <c r="K44" s="38" t="s">
        <v>143</v>
      </c>
      <c r="L44" s="31" t="s">
        <v>115</v>
      </c>
    </row>
    <row r="45" spans="2:12" ht="243" customHeight="1">
      <c r="B45" s="8" t="s">
        <v>19</v>
      </c>
      <c r="C45" s="17"/>
      <c r="D45" s="11" t="s">
        <v>114</v>
      </c>
      <c r="E45" s="17"/>
      <c r="F45" s="18"/>
      <c r="G45" s="18"/>
      <c r="H45" s="24"/>
      <c r="I45" s="10"/>
      <c r="J45" s="10"/>
      <c r="K45" s="10"/>
      <c r="L45" s="31"/>
    </row>
    <row r="46" spans="2:12" ht="55.5" customHeight="1">
      <c r="B46" s="8" t="s">
        <v>60</v>
      </c>
      <c r="C46" s="17"/>
      <c r="D46" s="11" t="s">
        <v>61</v>
      </c>
      <c r="E46" s="17"/>
      <c r="F46" s="18">
        <v>2012</v>
      </c>
      <c r="G46" s="18" t="s">
        <v>11</v>
      </c>
      <c r="H46" s="24">
        <f>5000+324334+61950+31714.18+46000+30000+39277.68+1261793+6449.79+138596.08+58589.93</f>
        <v>2003704.66</v>
      </c>
      <c r="I46" s="10">
        <v>643907.54</v>
      </c>
      <c r="J46" s="10">
        <v>1147003.4</v>
      </c>
      <c r="K46" s="24">
        <v>776799.9</v>
      </c>
      <c r="L46" s="31" t="s">
        <v>116</v>
      </c>
    </row>
    <row r="47" spans="2:12" ht="267.75">
      <c r="B47" s="8" t="s">
        <v>62</v>
      </c>
      <c r="C47" s="17"/>
      <c r="D47" s="11" t="s">
        <v>117</v>
      </c>
      <c r="E47" s="17"/>
      <c r="F47" s="18">
        <v>2012</v>
      </c>
      <c r="G47" s="18" t="s">
        <v>11</v>
      </c>
      <c r="H47" s="24">
        <f>173371+77546.1+371115</f>
        <v>622032.1</v>
      </c>
      <c r="I47" s="10">
        <v>15024.23</v>
      </c>
      <c r="J47" s="10">
        <v>110534.66</v>
      </c>
      <c r="K47" s="38" t="s">
        <v>146</v>
      </c>
      <c r="L47" s="31" t="s">
        <v>119</v>
      </c>
    </row>
    <row r="48" spans="2:12" ht="250.5" customHeight="1">
      <c r="B48" s="8" t="s">
        <v>19</v>
      </c>
      <c r="C48" s="17"/>
      <c r="D48" s="11" t="s">
        <v>118</v>
      </c>
      <c r="E48" s="17"/>
      <c r="F48" s="18"/>
      <c r="G48" s="18"/>
      <c r="H48" s="24"/>
      <c r="I48" s="10"/>
      <c r="J48" s="10"/>
      <c r="K48" s="38"/>
      <c r="L48" s="31"/>
    </row>
    <row r="49" spans="2:12" ht="267.75">
      <c r="B49" s="8" t="s">
        <v>63</v>
      </c>
      <c r="C49" s="8" t="s">
        <v>64</v>
      </c>
      <c r="D49" s="11" t="s">
        <v>88</v>
      </c>
      <c r="E49" s="17"/>
      <c r="F49" s="18">
        <v>2009</v>
      </c>
      <c r="G49" s="18" t="s">
        <v>11</v>
      </c>
      <c r="H49" s="24">
        <f>1432087.85+59695.64+4652650.42</f>
        <v>6144433.91</v>
      </c>
      <c r="I49" s="24">
        <v>-692000</v>
      </c>
      <c r="J49" s="24">
        <v>130000</v>
      </c>
      <c r="K49" s="24">
        <v>130000</v>
      </c>
      <c r="L49" s="31" t="s">
        <v>120</v>
      </c>
    </row>
    <row r="50" spans="2:12" ht="267.75">
      <c r="B50" s="8" t="s">
        <v>65</v>
      </c>
      <c r="C50" s="8" t="s">
        <v>64</v>
      </c>
      <c r="D50" s="11" t="s">
        <v>88</v>
      </c>
      <c r="E50" s="17"/>
      <c r="F50" s="18">
        <v>2009</v>
      </c>
      <c r="G50" s="18" t="s">
        <v>11</v>
      </c>
      <c r="H50" s="24">
        <f>219329.36+167976.42+5634.22+357196.69</f>
        <v>750136.69</v>
      </c>
      <c r="I50" s="24">
        <v>735925.56</v>
      </c>
      <c r="J50" s="24">
        <v>604995.45</v>
      </c>
      <c r="K50" s="24">
        <v>523068.07</v>
      </c>
      <c r="L50" s="31" t="s">
        <v>89</v>
      </c>
    </row>
    <row r="51" spans="2:14" ht="267.75">
      <c r="B51" s="8" t="s">
        <v>66</v>
      </c>
      <c r="C51" s="8" t="s">
        <v>64</v>
      </c>
      <c r="D51" s="11" t="s">
        <v>88</v>
      </c>
      <c r="E51" s="17"/>
      <c r="F51" s="18">
        <v>2009</v>
      </c>
      <c r="G51" s="18" t="s">
        <v>11</v>
      </c>
      <c r="H51" s="24">
        <f>26300+951349.04</f>
        <v>977649.04</v>
      </c>
      <c r="I51" s="24">
        <v>702383.43</v>
      </c>
      <c r="J51" s="24">
        <v>850046.26</v>
      </c>
      <c r="K51" s="24">
        <v>1042321.67</v>
      </c>
      <c r="L51" s="31" t="s">
        <v>121</v>
      </c>
      <c r="N51" s="25" t="s">
        <v>6</v>
      </c>
    </row>
    <row r="52" spans="2:12" ht="267.75">
      <c r="B52" s="8" t="s">
        <v>67</v>
      </c>
      <c r="C52" s="8" t="s">
        <v>64</v>
      </c>
      <c r="D52" s="11" t="s">
        <v>88</v>
      </c>
      <c r="E52" s="17"/>
      <c r="F52" s="18">
        <v>2009</v>
      </c>
      <c r="G52" s="18" t="s">
        <v>11</v>
      </c>
      <c r="H52" s="24">
        <f>25240+126186.01+4137.8+406972.1</f>
        <v>562535.9099999999</v>
      </c>
      <c r="I52" s="24">
        <v>418757.13</v>
      </c>
      <c r="J52" s="24">
        <v>497278.14</v>
      </c>
      <c r="K52" s="24">
        <v>476281.66</v>
      </c>
      <c r="L52" s="31" t="s">
        <v>122</v>
      </c>
    </row>
    <row r="53" spans="2:12" ht="267.75">
      <c r="B53" s="8" t="s">
        <v>68</v>
      </c>
      <c r="C53" s="8" t="s">
        <v>64</v>
      </c>
      <c r="D53" s="11" t="s">
        <v>88</v>
      </c>
      <c r="E53" s="17"/>
      <c r="F53" s="18">
        <v>2009</v>
      </c>
      <c r="G53" s="18" t="s">
        <v>11</v>
      </c>
      <c r="H53" s="24">
        <f>172979.03+510935.89+912688.52+913321.46</f>
        <v>2509924.9</v>
      </c>
      <c r="I53" s="24">
        <v>457</v>
      </c>
      <c r="J53" s="24">
        <v>821</v>
      </c>
      <c r="K53" s="24">
        <v>1793</v>
      </c>
      <c r="L53" s="31" t="s">
        <v>123</v>
      </c>
    </row>
    <row r="54" spans="2:12" ht="267.75">
      <c r="B54" s="8" t="s">
        <v>69</v>
      </c>
      <c r="C54" s="8" t="s">
        <v>64</v>
      </c>
      <c r="D54" s="11" t="s">
        <v>88</v>
      </c>
      <c r="E54" s="17"/>
      <c r="F54" s="18">
        <v>2009</v>
      </c>
      <c r="G54" s="18" t="s">
        <v>11</v>
      </c>
      <c r="H54" s="24">
        <f>9800+39200+98000</f>
        <v>147000</v>
      </c>
      <c r="I54" s="24">
        <v>0</v>
      </c>
      <c r="J54" s="24">
        <v>0</v>
      </c>
      <c r="K54" s="24">
        <v>0</v>
      </c>
      <c r="L54" s="31" t="s">
        <v>124</v>
      </c>
    </row>
    <row r="55" spans="2:12" ht="62.25" customHeight="1">
      <c r="B55" s="8" t="s">
        <v>70</v>
      </c>
      <c r="C55" s="8" t="s">
        <v>64</v>
      </c>
      <c r="D55" s="11" t="s">
        <v>71</v>
      </c>
      <c r="E55" s="17"/>
      <c r="F55" s="18">
        <v>1977</v>
      </c>
      <c r="G55" s="18" t="s">
        <v>11</v>
      </c>
      <c r="H55" s="24">
        <f>102076.24+199334.44</f>
        <v>301410.68</v>
      </c>
      <c r="I55" s="24">
        <v>0</v>
      </c>
      <c r="J55" s="24">
        <v>0</v>
      </c>
      <c r="K55" s="24">
        <v>0</v>
      </c>
      <c r="L55" s="31" t="s">
        <v>125</v>
      </c>
    </row>
    <row r="56" spans="2:12" ht="183" customHeight="1">
      <c r="B56" s="8" t="s">
        <v>72</v>
      </c>
      <c r="C56" s="8" t="s">
        <v>64</v>
      </c>
      <c r="D56" s="11" t="s">
        <v>88</v>
      </c>
      <c r="E56" s="17"/>
      <c r="F56" s="18">
        <v>2009</v>
      </c>
      <c r="G56" s="18" t="s">
        <v>11</v>
      </c>
      <c r="H56" s="24">
        <f>64243.06+99795.96+521629.56</f>
        <v>685668.5800000001</v>
      </c>
      <c r="I56" s="24">
        <v>644761.94</v>
      </c>
      <c r="J56" s="24">
        <v>861695.85</v>
      </c>
      <c r="K56" s="24">
        <v>1101218.34</v>
      </c>
      <c r="L56" s="31" t="s">
        <v>73</v>
      </c>
    </row>
    <row r="57" spans="2:12" ht="183" customHeight="1">
      <c r="B57" s="8" t="s">
        <v>74</v>
      </c>
      <c r="C57" s="8" t="s">
        <v>64</v>
      </c>
      <c r="D57" s="11" t="s">
        <v>88</v>
      </c>
      <c r="E57" s="17"/>
      <c r="F57" s="18">
        <v>2009</v>
      </c>
      <c r="G57" s="18" t="s">
        <v>11</v>
      </c>
      <c r="H57" s="24">
        <f>291969.89+4358.95+151367.44</f>
        <v>447696.28</v>
      </c>
      <c r="I57" s="24">
        <v>25144</v>
      </c>
      <c r="J57" s="24">
        <v>27850</v>
      </c>
      <c r="K57" s="24">
        <v>259504</v>
      </c>
      <c r="L57" s="31" t="s">
        <v>75</v>
      </c>
    </row>
    <row r="58" spans="8:12" ht="106.5" customHeight="1">
      <c r="H58" s="25"/>
      <c r="L58" s="25"/>
    </row>
    <row r="65" ht="12.75">
      <c r="F65" s="25" t="s">
        <v>6</v>
      </c>
    </row>
  </sheetData>
  <sheetProtection/>
  <hyperlinks>
    <hyperlink ref="L8" r:id="rId1" display="http://agrea.regione.emilia-romagna.it"/>
    <hyperlink ref="L21" r:id="rId2" display="http://www.fitosanitario.mo.it"/>
    <hyperlink ref="L22" r:id="rId3" display="http://www.fitosanitario.pr.it"/>
    <hyperlink ref="L23" r:id="rId4" display="http://www.fitosanitario.pc.it"/>
    <hyperlink ref="L24" r:id="rId5" display="http://www.fitosanitario.re.it"/>
    <hyperlink ref="L9" r:id="rId6" display="http://intercenter.regione.emilia-romagna.it/trasparenza"/>
    <hyperlink ref="L25" r:id="rId7" display="https://www.auslromagna.it/amministrazione-trasparente"/>
    <hyperlink ref="L26" r:id="rId8" display="http://www.ausl.fe.it/azienda/organizzazione/amministrazione-trasparente"/>
    <hyperlink ref="L27" r:id="rId9" display="http://www.ausl.imola.bo.it/flex/cm/pages/ServeBLOB.php/L/IT"/>
    <hyperlink ref="L28" r:id="rId10" display="www.ausl.mo.it"/>
    <hyperlink ref="L29" r:id="rId11" display="www.ausl.pr.it"/>
    <hyperlink ref="L30" r:id="rId12" display="http://www.ausl.pc.it/op_trasparenza/home.asp"/>
    <hyperlink ref="L50" r:id="rId13" display="http://www.bonifica.pr.it/index.php/bonifica/amministra&#10;zione-trasparente"/>
    <hyperlink ref="L31" r:id="rId14" display="http://pubblico.ausl.re.it/cittadini/AmministrazioneTrasparente/Amm.aspx"/>
    <hyperlink ref="L35" r:id="rId15" display="http://www.policlinico.mo.it/flex/cm/pages/ServeBLOB.php/L/IT"/>
    <hyperlink ref="L44" r:id="rId16" display="http://www.enteparchi.bo.it/ente/amministrazione-trasparente/"/>
    <hyperlink ref="L46" r:id="rId17" display="http://www.parchidelducato.it/amministrazione-trasparente.php"/>
    <hyperlink ref="L47" r:id="rId18" display="http://www.parchiromagna.it/amministrazione-trasparente.php"/>
    <hyperlink ref="L51" r:id="rId19" display="http://www.cbpiacenza.it/index.php?option=com_content&amp;view=article&amp;id=353&amp;Itemid=414&amp;lang=it"/>
    <hyperlink ref="L52" r:id="rId20" display="http://www.bonificarenana.it/servizi/Menu/dinamica.aspx?idSezione=24313&amp;idArea=17401&amp;idCat=17401&amp;ID=17401&amp;TipoElemento=area"/>
    <hyperlink ref="L18" r:id="rId21" display="http://ibc.regione.emilia-romagna.it/trasparenza/trasparenza"/>
    <hyperlink ref="L19" r:id="rId22" display="http://www.er-go.it/index.php?id=trasparenza"/>
  </hyperlinks>
  <printOptions/>
  <pageMargins left="0.7086614173228347" right="0.7086614173228347" top="0.7480314960629921" bottom="0.7480314960629921" header="0.31496062992125984" footer="0.31496062992125984"/>
  <pageSetup fitToHeight="11" fitToWidth="1" horizontalDpi="600" verticalDpi="600" orientation="landscape" paperSize="8" scale="70" r:id="rId23"/>
  <headerFooter>
    <oddFooter>&amp;C&amp;14&amp;P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H11"/>
  <sheetViews>
    <sheetView zoomScalePageLayoutView="0" workbookViewId="0" topLeftCell="A1">
      <selection activeCell="C15" sqref="C15"/>
    </sheetView>
  </sheetViews>
  <sheetFormatPr defaultColWidth="9.140625" defaultRowHeight="12.75"/>
  <cols>
    <col min="2" max="2" width="48.7109375" style="0" customWidth="1"/>
    <col min="3" max="5" width="19.7109375" style="0" customWidth="1"/>
    <col min="6" max="6" width="20.28125" style="0" customWidth="1"/>
    <col min="7" max="7" width="19.421875" style="0" customWidth="1"/>
    <col min="8" max="8" width="18.421875" style="0" customWidth="1"/>
  </cols>
  <sheetData>
    <row r="2" spans="3:8" ht="30" customHeight="1">
      <c r="C2" s="49">
        <v>2014</v>
      </c>
      <c r="D2" s="49">
        <v>2015</v>
      </c>
      <c r="E2" s="50"/>
      <c r="F2" s="49">
        <v>2014</v>
      </c>
      <c r="G2" s="49">
        <v>2015</v>
      </c>
      <c r="H2" s="49">
        <v>2016</v>
      </c>
    </row>
    <row r="3" spans="2:8" ht="36.75" customHeight="1">
      <c r="B3" s="8" t="s">
        <v>63</v>
      </c>
      <c r="C3" s="47">
        <v>36219600</v>
      </c>
      <c r="D3" s="47">
        <v>31515000</v>
      </c>
      <c r="F3" s="46">
        <v>-692000</v>
      </c>
      <c r="G3" s="46">
        <v>130000</v>
      </c>
      <c r="H3" s="46">
        <v>130000</v>
      </c>
    </row>
    <row r="4" spans="2:8" ht="36.75" customHeight="1">
      <c r="B4" s="8" t="s">
        <v>65</v>
      </c>
      <c r="C4" s="47">
        <v>13591808</v>
      </c>
      <c r="D4" s="47">
        <v>10074464</v>
      </c>
      <c r="F4" s="46">
        <v>735925.56</v>
      </c>
      <c r="G4" s="46">
        <v>604995.45</v>
      </c>
      <c r="H4" s="46">
        <v>523068.07</v>
      </c>
    </row>
    <row r="5" spans="2:8" ht="36.75" customHeight="1">
      <c r="B5" s="8" t="s">
        <v>66</v>
      </c>
      <c r="C5" s="47">
        <v>15736180</v>
      </c>
      <c r="D5" s="47">
        <v>9488889</v>
      </c>
      <c r="F5" s="46">
        <v>702383.43</v>
      </c>
      <c r="G5" s="46">
        <v>850046.26</v>
      </c>
      <c r="H5" s="46">
        <v>1042321.67</v>
      </c>
    </row>
    <row r="6" spans="2:8" ht="36.75" customHeight="1">
      <c r="B6" s="8" t="s">
        <v>67</v>
      </c>
      <c r="C6" s="47">
        <v>27037646</v>
      </c>
      <c r="D6" s="47">
        <v>19103040</v>
      </c>
      <c r="F6" s="46">
        <v>418757.13</v>
      </c>
      <c r="G6" s="46">
        <v>497278.14</v>
      </c>
      <c r="H6" s="46">
        <v>476281.66</v>
      </c>
    </row>
    <row r="7" spans="2:8" ht="36.75" customHeight="1">
      <c r="B7" s="8" t="s">
        <v>68</v>
      </c>
      <c r="C7" s="47">
        <v>24053954</v>
      </c>
      <c r="D7" s="47">
        <v>19537000</v>
      </c>
      <c r="F7" s="46">
        <v>457</v>
      </c>
      <c r="G7" s="46">
        <v>821</v>
      </c>
      <c r="H7" s="46">
        <v>1793</v>
      </c>
    </row>
    <row r="8" spans="2:8" ht="36.75" customHeight="1">
      <c r="B8" s="8" t="s">
        <v>69</v>
      </c>
      <c r="C8" s="47">
        <v>19371702</v>
      </c>
      <c r="D8" s="47">
        <v>11842297</v>
      </c>
      <c r="F8" s="46">
        <v>0</v>
      </c>
      <c r="G8" s="46">
        <v>0</v>
      </c>
      <c r="H8" s="48">
        <v>0</v>
      </c>
    </row>
    <row r="9" spans="2:8" ht="36.75" customHeight="1">
      <c r="B9" s="8" t="s">
        <v>70</v>
      </c>
      <c r="C9" s="47">
        <v>17197230</v>
      </c>
      <c r="D9" s="47">
        <v>15996925</v>
      </c>
      <c r="F9" s="46">
        <v>0</v>
      </c>
      <c r="G9" s="46">
        <v>0</v>
      </c>
      <c r="H9" s="46">
        <v>0</v>
      </c>
    </row>
    <row r="10" spans="2:8" ht="36.75" customHeight="1">
      <c r="B10" s="8" t="s">
        <v>72</v>
      </c>
      <c r="C10" s="47">
        <v>22281422</v>
      </c>
      <c r="D10" s="47">
        <v>15465189</v>
      </c>
      <c r="F10" s="46">
        <v>644761.94</v>
      </c>
      <c r="G10" s="46">
        <v>861695.85</v>
      </c>
      <c r="H10" s="46">
        <v>1101218.34</v>
      </c>
    </row>
    <row r="11" spans="2:8" ht="36.75" customHeight="1">
      <c r="B11" s="8" t="s">
        <v>74</v>
      </c>
      <c r="C11" s="47">
        <v>51208181</v>
      </c>
      <c r="D11" s="47">
        <v>22721231</v>
      </c>
      <c r="F11" s="46">
        <v>25144</v>
      </c>
      <c r="G11" s="46">
        <v>27850</v>
      </c>
      <c r="H11" s="46">
        <v>259504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rer</dc:creator>
  <cp:keywords/>
  <dc:description/>
  <cp:lastModifiedBy>Caroli Graziano</cp:lastModifiedBy>
  <cp:lastPrinted>2017-08-31T11:12:20Z</cp:lastPrinted>
  <dcterms:created xsi:type="dcterms:W3CDTF">2015-04-08T11:53:37Z</dcterms:created>
  <dcterms:modified xsi:type="dcterms:W3CDTF">2017-10-18T13:19:30Z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